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4785" tabRatio="964" firstSheet="0" activeTab="35"/>
  </bookViews>
  <sheets>
    <sheet name="1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  <sheet name="23" sheetId="22" r:id="rId22"/>
    <sheet name="24" sheetId="23" r:id="rId23"/>
    <sheet name="25" sheetId="24" r:id="rId24"/>
    <sheet name="26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  <sheet name="37" sheetId="36" r:id="rId3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3">'15'!$B$1:$I$44</definedName>
    <definedName name="_xlnm.Print_Area" localSheetId="14">'16'!$A$1:$I$59</definedName>
    <definedName name="_xlnm.Print_Area" localSheetId="15">'17'!$A$1:$I$50</definedName>
    <definedName name="_xlnm.Print_Area" localSheetId="19">'21'!$A$1:$I$45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fullCalcOnLoad="1"/>
</workbook>
</file>

<file path=xl/sharedStrings.xml><?xml version="1.0" encoding="utf-8"?>
<sst xmlns="http://schemas.openxmlformats.org/spreadsheetml/2006/main" count="1409" uniqueCount="174">
  <si>
    <t>Ministarstvo
(razdjel)</t>
  </si>
  <si>
    <t>Proračunska
institucija</t>
  </si>
  <si>
    <t>Ekonomski 
kod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</si>
  <si>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</si>
  <si>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</si>
  <si>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</si>
  <si>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</si>
  <si>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</si>
  <si>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</si>
  <si>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</si>
  <si>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</si>
  <si>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</si>
  <si>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</si>
  <si>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</si>
  <si>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</si>
  <si>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</si>
  <si>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</si>
  <si>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</si>
  <si>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</si>
  <si>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</si>
  <si>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</si>
  <si>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</si>
  <si>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</si>
  <si>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</si>
  <si>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</si>
  <si>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</si>
  <si>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 xml:space="preserve"> Rekonstrukcija i investicijsko održavanje</t>
  </si>
  <si>
    <t xml:space="preserve"> Grantovi za zdravstvene i socijalne potrebe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</si>
  <si>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</si>
  <si>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</si>
  <si>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</si>
  <si>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</si>
  <si>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</si>
  <si>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</si>
  <si>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</si>
  <si>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</si>
  <si>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</si>
  <si>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</si>
  <si>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</si>
  <si>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</si>
  <si>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</si>
  <si>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</si>
  <si>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</si>
  <si>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</si>
  <si>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</si>
  <si>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</si>
  <si>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</si>
  <si>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</si>
  <si>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</si>
  <si>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</si>
  <si>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</si>
  <si>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</si>
  <si>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</si>
  <si>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</si>
  <si>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</si>
  <si>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</si>
  <si>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</si>
  <si>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</si>
  <si>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</si>
  <si>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</si>
  <si>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</si>
  <si>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</si>
  <si>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</si>
  <si>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</si>
  <si>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</si>
  <si>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</si>
  <si>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</si>
  <si>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</si>
  <si>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</si>
  <si>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</si>
  <si>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</si>
  <si>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</si>
  <si>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</si>
  <si>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</si>
  <si>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</si>
  <si>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</si>
  <si>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</si>
  <si>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</si>
  <si>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</si>
  <si>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</si>
  <si>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</si>
  <si>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</si>
  <si>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</si>
  <si>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</si>
  <si>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</si>
  <si>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</si>
  <si>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</si>
  <si>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</si>
  <si>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</si>
  <si>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</si>
  <si>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</si>
  <si>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</si>
  <si>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</si>
  <si>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</si>
  <si>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</si>
  <si>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</si>
  <si>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</si>
  <si>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</si>
  <si>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</si>
  <si>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</si>
  <si>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</si>
  <si>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 xml:space="preserve"> Otplate domaćeg pozajmljivanja</t>
  </si>
  <si>
    <t xml:space="preserve"> Izdaci za negativne tečajne razlike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</si>
  <si>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</si>
  <si>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</si>
  <si>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</si>
  <si>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</si>
  <si>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</si>
  <si>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</si>
  <si>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</si>
  <si>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</si>
  <si>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</si>
  <si>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</si>
  <si>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</si>
  <si>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 xml:space="preserve"> Agencija za državnu službu ŽP</t>
  </si>
  <si>
    <t>Ekonom. 
kod</t>
  </si>
  <si>
    <t xml:space="preserve"> Kamate na domaće pozajmljivanje-Koreja</t>
  </si>
  <si>
    <t>Izdaci za otplate dugova</t>
  </si>
  <si>
    <t xml:space="preserve"> Kamate na domaće pozajmljivanje-OPEC</t>
  </si>
  <si>
    <t xml:space="preserve"> Transfer za zdravstvene institucije i centre za soc.rad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</si>
  <si>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</si>
  <si>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</si>
  <si>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</si>
  <si>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</si>
  <si>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</si>
  <si>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</si>
  <si>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</si>
  <si>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</si>
  <si>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</si>
  <si>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</si>
  <si>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</si>
  <si>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Otplate domaćeg pozajmljivanja-MMF</t>
  </si>
  <si>
    <t xml:space="preserve"> Grant za sufinanciranje osn.i srednjeg obrazovanja
 djece s posebnim potrebama</t>
  </si>
  <si>
    <t xml:space="preserve"> Kamate na domaće pozajmljivanje-MMF</t>
  </si>
  <si>
    <t xml:space="preserve"> Grant za sanaciju šteta uzrokovanih poplavom</t>
  </si>
  <si>
    <t xml:space="preserve"> Grant za Sveučilište u Mostaru</t>
  </si>
  <si>
    <t xml:space="preserve"> Grant za sufinanciranje nabavke udžbenika 
 učenicima</t>
  </si>
  <si>
    <t xml:space="preserve"> Grantovi nižim razinama vlasti</t>
  </si>
  <si>
    <t>INDEKS 7/6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</si>
  <si>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</si>
  <si>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</si>
  <si>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</si>
  <si>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</si>
  <si>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 xml:space="preserve"> Grant za Udr.roditelja djece s pos.potrebama 
 Angelus Domaljevac</t>
  </si>
  <si>
    <t xml:space="preserve"> Ostali grantovi-izvršenje sudskih presuda i rješenja o izvršenju</t>
  </si>
  <si>
    <t xml:space="preserve"> Nabavka stalnih sredstava u obliku prava</t>
  </si>
  <si>
    <t xml:space="preserve"> Naknade troškova zaposlenih - volonteri ()</t>
  </si>
  <si>
    <t xml:space="preserve"> Ugovorene i druge posebne usluge-volonteri ()</t>
  </si>
  <si>
    <t xml:space="preserve"> Potpora riznici</t>
  </si>
  <si>
    <t xml:space="preserve"> Grantovi neprofitnim organizacijama i udrugama 
 građana</t>
  </si>
  <si>
    <t>21 (21)</t>
  </si>
  <si>
    <t xml:space="preserve"> Naknade troškova zaposlenih - volonteri (60)</t>
  </si>
  <si>
    <t xml:space="preserve"> Ugovorene i druge posebne usluge-volonteri (60)</t>
  </si>
  <si>
    <t>45 (45)</t>
  </si>
  <si>
    <t>Gornja granica:</t>
  </si>
  <si>
    <t>URED ZA RAZVOJ I EUROPSKE INTEGRACIJE</t>
  </si>
  <si>
    <t>PRORAČUN za 2018.</t>
  </si>
  <si>
    <t>ZAHTJEV za 2019.</t>
  </si>
  <si>
    <t xml:space="preserve"> Grant za Udr.osoba s pos.potr.Put u život Orašje</t>
  </si>
  <si>
    <t xml:space="preserve"> Grant za Obrtničku komoru ŽP</t>
  </si>
  <si>
    <t xml:space="preserve"> Ugovorene i druge posebne usluge-prostorni plan</t>
  </si>
  <si>
    <t xml:space="preserve"> Grant za razvoj poduzetništva, obrta i zadruga</t>
  </si>
  <si>
    <t>Otplate domaćeg pozajmljivanja-Koreja</t>
  </si>
  <si>
    <t>Otplate domaćeg pozajmljivanja-Austrija</t>
  </si>
  <si>
    <t>53 (60)</t>
  </si>
  <si>
    <t>53 (55)</t>
  </si>
  <si>
    <t xml:space="preserve"> Ugovorene i druge posebne usluge-Nerda</t>
  </si>
  <si>
    <t>43 (45)</t>
  </si>
  <si>
    <t>53 (53)</t>
  </si>
  <si>
    <t>105 (109)</t>
  </si>
  <si>
    <t>32 (33)</t>
  </si>
  <si>
    <t>43 (43)</t>
  </si>
  <si>
    <t>29 (29)</t>
  </si>
  <si>
    <t xml:space="preserve"> Grant za sufinanc.profesionalne vatrog.postrojbe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</si>
</sst>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_-* #,##0_-;\-* #,##0_-;_-* &quot;-&quot;??_-;_-@_-"/>
    <numFmt numFmtId="197" formatCode="_-* #,##0.0_-;\-* #,##0.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0.000"/>
    <numFmt numFmtId="201" formatCode="0.00000"/>
    <numFmt numFmtId="202" formatCode="0.0000"/>
    <numFmt numFmtId="203" formatCode="_-* #,##0.00000_-;\-* #,##0.00000_-;_-* &quot;-&quot;??_-;_-@_-"/>
    <numFmt numFmtId="204" formatCode="0.000000"/>
    <numFmt numFmtId="205" formatCode="_-* #,##0.0_-;\-* #,##0.0_-;_-* &quot;-&quot;_-;_-@_-"/>
    <numFmt numFmtId="206" formatCode="_-* #,##0.00_-;\-* #,##0.00_-;_-* &quot;-&quot;_-;_-@_-"/>
    <numFmt numFmtId="207" formatCode="#,##0;[Red]#,##0"/>
    <numFmt numFmtId="208" formatCode="#,##0.000"/>
    <numFmt numFmtId="209" formatCode="000"/>
    <numFmt numFmtId="210" formatCode="#,##0.0000"/>
    <numFmt numFmtId="211" formatCode="0.0%"/>
    <numFmt numFmtId="212" formatCode="0.000%"/>
    <numFmt numFmtId="213" formatCode="_-* #,##0.0\ _k_n_-;\-* #,##0.0\ _k_n_-;_-* &quot;-&quot;??\ _k_n_-;_-@_-"/>
    <numFmt numFmtId="214" formatCode="_-* #,##0\ _k_n_-;\-* #,##0\ _k_n_-;_-* &quot;-&quot;??\ _k_n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1" fillId="0" borderId="10" xfId="51" applyFont="1" applyBorder="1" applyAlignment="1">
      <alignment horizontal="center" vertical="center" textRotation="90" wrapText="1"/>
      <protection/>
    </xf>
    <xf numFmtId="0" fontId="1" fillId="0" borderId="11" xfId="51" applyFont="1" applyBorder="1" applyAlignment="1">
      <alignment horizontal="center" vertical="center" textRotation="90" wrapText="1"/>
      <protection/>
    </xf>
    <xf numFmtId="0" fontId="1" fillId="0" borderId="11" xfId="51" applyFont="1" applyFill="1" applyBorder="1" applyAlignment="1">
      <alignment horizontal="center" vertical="center" textRotation="90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0" fontId="1" fillId="0" borderId="13" xfId="51" applyFont="1" applyBorder="1">
      <alignment/>
      <protection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3" xfId="51" applyBorder="1" applyAlignment="1">
      <alignment horizontal="center"/>
      <protection/>
    </xf>
    <xf numFmtId="0" fontId="1" fillId="0" borderId="12" xfId="51" applyFont="1" applyBorder="1">
      <alignment/>
      <protection/>
    </xf>
    <xf numFmtId="0" fontId="0" fillId="0" borderId="13" xfId="51" applyFont="1" applyBorder="1">
      <alignment/>
      <protection/>
    </xf>
    <xf numFmtId="0" fontId="0" fillId="0" borderId="13" xfId="51" applyFill="1" applyBorder="1">
      <alignment/>
      <protection/>
    </xf>
    <xf numFmtId="3" fontId="1" fillId="0" borderId="13" xfId="51" applyNumberFormat="1" applyFont="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5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3" fontId="1" fillId="0" borderId="13" xfId="51" applyNumberFormat="1" applyFont="1" applyBorder="1" applyAlignment="1">
      <alignment horizontal="right"/>
      <protection/>
    </xf>
    <xf numFmtId="0" fontId="0" fillId="0" borderId="13" xfId="51" applyFont="1" applyBorder="1">
      <alignment/>
      <protection/>
    </xf>
    <xf numFmtId="0" fontId="1" fillId="0" borderId="13" xfId="51" applyFont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6" xfId="51" applyBorder="1">
      <alignment/>
      <protection/>
    </xf>
    <xf numFmtId="0" fontId="1" fillId="0" borderId="16" xfId="51" applyFont="1" applyBorder="1">
      <alignment/>
      <protection/>
    </xf>
    <xf numFmtId="0" fontId="1" fillId="0" borderId="13" xfId="0" applyFont="1" applyBorder="1" applyAlignment="1">
      <alignment/>
    </xf>
    <xf numFmtId="0" fontId="1" fillId="0" borderId="16" xfId="51" applyFont="1" applyBorder="1" applyAlignment="1">
      <alignment horizontal="center"/>
      <protection/>
    </xf>
    <xf numFmtId="3" fontId="0" fillId="0" borderId="13" xfId="51" applyNumberFormat="1" applyBorder="1">
      <alignment/>
      <protection/>
    </xf>
    <xf numFmtId="3" fontId="0" fillId="0" borderId="13" xfId="51" applyNumberFormat="1" applyFont="1" applyBorder="1">
      <alignment/>
      <protection/>
    </xf>
    <xf numFmtId="3" fontId="0" fillId="0" borderId="15" xfId="51" applyNumberFormat="1" applyBorder="1">
      <alignment/>
      <protection/>
    </xf>
    <xf numFmtId="3" fontId="0" fillId="0" borderId="17" xfId="51" applyNumberFormat="1" applyBorder="1">
      <alignment/>
      <protection/>
    </xf>
    <xf numFmtId="3" fontId="1" fillId="33" borderId="13" xfId="51" applyNumberFormat="1" applyFont="1" applyFill="1" applyBorder="1">
      <alignment/>
      <protection/>
    </xf>
    <xf numFmtId="0" fontId="0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left"/>
      <protection/>
    </xf>
    <xf numFmtId="0" fontId="0" fillId="0" borderId="18" xfId="0" applyBorder="1" applyAlignment="1">
      <alignment/>
    </xf>
    <xf numFmtId="0" fontId="1" fillId="0" borderId="19" xfId="51" applyFont="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49" fontId="0" fillId="0" borderId="13" xfId="0" applyNumberFormat="1" applyBorder="1" applyAlignment="1">
      <alignment horizontal="center"/>
    </xf>
    <xf numFmtId="0" fontId="0" fillId="0" borderId="18" xfId="51" applyFill="1" applyBorder="1">
      <alignment/>
      <protection/>
    </xf>
    <xf numFmtId="0" fontId="0" fillId="0" borderId="19" xfId="5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1" fillId="0" borderId="11" xfId="51" applyFont="1" applyFill="1" applyBorder="1" applyAlignment="1">
      <alignment horizontal="center" vertical="center" wrapText="1"/>
      <protection/>
    </xf>
    <xf numFmtId="0" fontId="0" fillId="0" borderId="20" xfId="51" applyFont="1" applyBorder="1">
      <alignment/>
      <protection/>
    </xf>
    <xf numFmtId="0" fontId="1" fillId="0" borderId="20" xfId="51" applyFont="1" applyBorder="1">
      <alignment/>
      <protection/>
    </xf>
    <xf numFmtId="0" fontId="0" fillId="0" borderId="18" xfId="51" applyBorder="1" applyAlignment="1">
      <alignment horizontal="center"/>
      <protection/>
    </xf>
    <xf numFmtId="0" fontId="0" fillId="0" borderId="0" xfId="51" applyFont="1">
      <alignment/>
      <protection/>
    </xf>
    <xf numFmtId="3" fontId="0" fillId="0" borderId="13" xfId="51" applyNumberFormat="1" applyFill="1" applyBorder="1">
      <alignment/>
      <protection/>
    </xf>
    <xf numFmtId="3" fontId="0" fillId="0" borderId="21" xfId="51" applyNumberFormat="1" applyBorder="1">
      <alignment/>
      <protection/>
    </xf>
    <xf numFmtId="2" fontId="1" fillId="0" borderId="0" xfId="51" applyNumberFormat="1" applyFont="1">
      <alignment/>
      <protection/>
    </xf>
    <xf numFmtId="3" fontId="0" fillId="0" borderId="0" xfId="51" applyNumberFormat="1">
      <alignment/>
      <protection/>
    </xf>
    <xf numFmtId="3" fontId="1" fillId="0" borderId="0" xfId="51" applyNumberFormat="1" applyFont="1">
      <alignment/>
      <protection/>
    </xf>
    <xf numFmtId="3" fontId="0" fillId="0" borderId="0" xfId="51" applyNumberFormat="1" applyFont="1">
      <alignment/>
      <protection/>
    </xf>
    <xf numFmtId="0" fontId="0" fillId="0" borderId="0" xfId="51" applyFont="1">
      <alignment/>
      <protection/>
    </xf>
    <xf numFmtId="0" fontId="0" fillId="0" borderId="12" xfId="51" applyFont="1" applyBorder="1">
      <alignment/>
      <protection/>
    </xf>
    <xf numFmtId="0" fontId="1" fillId="0" borderId="22" xfId="51" applyFont="1" applyBorder="1" applyAlignment="1">
      <alignment horizontal="center"/>
      <protection/>
    </xf>
    <xf numFmtId="49" fontId="0" fillId="0" borderId="20" xfId="0" applyNumberFormat="1" applyBorder="1" applyAlignment="1">
      <alignment horizontal="center"/>
    </xf>
    <xf numFmtId="0" fontId="0" fillId="0" borderId="0" xfId="51" applyFont="1">
      <alignment/>
      <protection/>
    </xf>
    <xf numFmtId="3" fontId="1" fillId="0" borderId="13" xfId="51" applyNumberFormat="1" applyFont="1" applyFill="1" applyBorder="1">
      <alignment/>
      <protection/>
    </xf>
    <xf numFmtId="3" fontId="0" fillId="0" borderId="13" xfId="51" applyNumberFormat="1" applyFont="1" applyBorder="1">
      <alignment/>
      <protection/>
    </xf>
    <xf numFmtId="0" fontId="0" fillId="0" borderId="13" xfId="51" applyFont="1" applyFill="1" applyBorder="1">
      <alignment/>
      <protection/>
    </xf>
    <xf numFmtId="0" fontId="0" fillId="0" borderId="0" xfId="51" applyFont="1" applyFill="1">
      <alignment/>
      <protection/>
    </xf>
    <xf numFmtId="0" fontId="0" fillId="0" borderId="0" xfId="51" applyFill="1">
      <alignment/>
      <protection/>
    </xf>
    <xf numFmtId="0" fontId="1" fillId="0" borderId="0" xfId="51" applyFont="1" applyFill="1">
      <alignment/>
      <protection/>
    </xf>
    <xf numFmtId="0" fontId="0" fillId="0" borderId="13" xfId="0" applyFill="1" applyBorder="1" applyAlignment="1">
      <alignment/>
    </xf>
    <xf numFmtId="0" fontId="0" fillId="0" borderId="13" xfId="51" applyFont="1" applyFill="1" applyBorder="1">
      <alignment/>
      <protection/>
    </xf>
    <xf numFmtId="3" fontId="0" fillId="0" borderId="13" xfId="51" applyNumberFormat="1" applyFont="1" applyFill="1" applyBorder="1">
      <alignment/>
      <protection/>
    </xf>
    <xf numFmtId="0" fontId="0" fillId="0" borderId="20" xfId="51" applyFill="1" applyBorder="1" applyAlignment="1">
      <alignment horizontal="center"/>
      <protection/>
    </xf>
    <xf numFmtId="0" fontId="0" fillId="0" borderId="13" xfId="51" applyFill="1" applyBorder="1" applyAlignment="1">
      <alignment horizontal="center"/>
      <protection/>
    </xf>
    <xf numFmtId="0" fontId="0" fillId="0" borderId="20" xfId="51" applyFont="1" applyFill="1" applyBorder="1" applyAlignment="1">
      <alignment horizontal="center"/>
      <protection/>
    </xf>
    <xf numFmtId="1" fontId="0" fillId="0" borderId="0" xfId="51" applyNumberFormat="1" applyFont="1">
      <alignment/>
      <protection/>
    </xf>
    <xf numFmtId="2" fontId="0" fillId="0" borderId="0" xfId="51" applyNumberFormat="1" applyFont="1">
      <alignment/>
      <protection/>
    </xf>
    <xf numFmtId="3" fontId="1" fillId="0" borderId="13" xfId="51" applyNumberFormat="1" applyFont="1" applyFill="1" applyBorder="1" applyAlignment="1">
      <alignment horizontal="right"/>
      <protection/>
    </xf>
    <xf numFmtId="49" fontId="1" fillId="0" borderId="12" xfId="51" applyNumberFormat="1" applyFont="1" applyFill="1" applyBorder="1" applyAlignment="1">
      <alignment horizontal="center"/>
      <protection/>
    </xf>
    <xf numFmtId="49" fontId="1" fillId="0" borderId="13" xfId="51" applyNumberFormat="1" applyFont="1" applyFill="1" applyBorder="1" applyAlignment="1">
      <alignment horizontal="center"/>
      <protection/>
    </xf>
    <xf numFmtId="4" fontId="0" fillId="0" borderId="0" xfId="51" applyNumberFormat="1">
      <alignment/>
      <protection/>
    </xf>
    <xf numFmtId="4" fontId="0" fillId="0" borderId="23" xfId="51" applyNumberFormat="1" applyBorder="1">
      <alignment/>
      <protection/>
    </xf>
    <xf numFmtId="4" fontId="1" fillId="0" borderId="23" xfId="51" applyNumberFormat="1" applyFont="1" applyBorder="1">
      <alignment/>
      <protection/>
    </xf>
    <xf numFmtId="4" fontId="1" fillId="0" borderId="0" xfId="51" applyNumberFormat="1" applyFont="1" applyAlignment="1">
      <alignment horizontal="left"/>
      <protection/>
    </xf>
    <xf numFmtId="4" fontId="1" fillId="0" borderId="0" xfId="51" applyNumberFormat="1" applyFont="1" applyFill="1" applyAlignment="1">
      <alignment horizontal="left"/>
      <protection/>
    </xf>
    <xf numFmtId="4" fontId="0" fillId="0" borderId="21" xfId="51" applyNumberFormat="1" applyBorder="1">
      <alignment/>
      <protection/>
    </xf>
    <xf numFmtId="4" fontId="1" fillId="0" borderId="24" xfId="51" applyNumberFormat="1" applyFont="1" applyFill="1" applyBorder="1" applyAlignment="1">
      <alignment horizontal="center" vertical="center" wrapText="1"/>
      <protection/>
    </xf>
    <xf numFmtId="0" fontId="1" fillId="0" borderId="25" xfId="51" applyFont="1" applyBorder="1" applyAlignment="1">
      <alignment horizontal="center"/>
      <protection/>
    </xf>
    <xf numFmtId="4" fontId="1" fillId="0" borderId="25" xfId="51" applyNumberFormat="1" applyFont="1" applyBorder="1" applyAlignment="1">
      <alignment horizontal="center"/>
      <protection/>
    </xf>
    <xf numFmtId="4" fontId="1" fillId="0" borderId="25" xfId="51" applyNumberFormat="1" applyFont="1" applyFill="1" applyBorder="1">
      <alignment/>
      <protection/>
    </xf>
    <xf numFmtId="4" fontId="0" fillId="0" borderId="25" xfId="51" applyNumberFormat="1" applyFont="1" applyFill="1" applyBorder="1">
      <alignment/>
      <protection/>
    </xf>
    <xf numFmtId="4" fontId="0" fillId="0" borderId="25" xfId="51" applyNumberFormat="1" applyBorder="1">
      <alignment/>
      <protection/>
    </xf>
    <xf numFmtId="4" fontId="1" fillId="0" borderId="25" xfId="51" applyNumberFormat="1" applyFont="1" applyBorder="1">
      <alignment/>
      <protection/>
    </xf>
    <xf numFmtId="4" fontId="0" fillId="0" borderId="26" xfId="51" applyNumberFormat="1" applyBorder="1">
      <alignment/>
      <protection/>
    </xf>
    <xf numFmtId="3" fontId="0" fillId="0" borderId="18" xfId="51" applyNumberFormat="1" applyBorder="1">
      <alignment/>
      <protection/>
    </xf>
    <xf numFmtId="3" fontId="1" fillId="33" borderId="18" xfId="51" applyNumberFormat="1" applyFont="1" applyFill="1" applyBorder="1">
      <alignment/>
      <protection/>
    </xf>
    <xf numFmtId="3" fontId="0" fillId="0" borderId="18" xfId="51" applyNumberFormat="1" applyFont="1" applyBorder="1">
      <alignment/>
      <protection/>
    </xf>
    <xf numFmtId="3" fontId="0" fillId="0" borderId="18" xfId="51" applyNumberFormat="1" applyFill="1" applyBorder="1">
      <alignment/>
      <protection/>
    </xf>
    <xf numFmtId="0" fontId="1" fillId="0" borderId="18" xfId="51" applyFont="1" applyBorder="1" applyAlignment="1">
      <alignment horizontal="center"/>
      <protection/>
    </xf>
    <xf numFmtId="3" fontId="1" fillId="0" borderId="18" xfId="51" applyNumberFormat="1" applyFont="1" applyFill="1" applyBorder="1" applyAlignment="1">
      <alignment horizontal="right"/>
      <protection/>
    </xf>
    <xf numFmtId="3" fontId="1" fillId="0" borderId="18" xfId="51" applyNumberFormat="1" applyFont="1" applyBorder="1">
      <alignment/>
      <protection/>
    </xf>
    <xf numFmtId="3" fontId="0" fillId="0" borderId="18" xfId="51" applyNumberFormat="1" applyFont="1" applyFill="1" applyBorder="1">
      <alignment/>
      <protection/>
    </xf>
    <xf numFmtId="3" fontId="1" fillId="0" borderId="13" xfId="51" applyNumberFormat="1" applyFont="1" applyBorder="1" applyAlignment="1">
      <alignment horizontal="center"/>
      <protection/>
    </xf>
    <xf numFmtId="3" fontId="0" fillId="0" borderId="13" xfId="51" applyNumberFormat="1" applyFont="1" applyFill="1" applyBorder="1">
      <alignment/>
      <protection/>
    </xf>
    <xf numFmtId="3" fontId="1" fillId="0" borderId="13" xfId="51" applyNumberFormat="1" applyFont="1" applyFill="1" applyBorder="1">
      <alignment/>
      <protection/>
    </xf>
    <xf numFmtId="3" fontId="0" fillId="0" borderId="13" xfId="51" applyNumberFormat="1" applyFont="1" applyFill="1" applyBorder="1">
      <alignment/>
      <protection/>
    </xf>
    <xf numFmtId="4" fontId="1" fillId="0" borderId="26" xfId="51" applyNumberFormat="1" applyFont="1" applyBorder="1">
      <alignment/>
      <protection/>
    </xf>
    <xf numFmtId="3" fontId="1" fillId="0" borderId="15" xfId="51" applyNumberFormat="1" applyFont="1" applyBorder="1">
      <alignment/>
      <protection/>
    </xf>
    <xf numFmtId="164" fontId="4" fillId="0" borderId="27" xfId="51" applyNumberFormat="1" applyFont="1" applyBorder="1" applyAlignment="1">
      <alignment/>
      <protection/>
    </xf>
    <xf numFmtId="164" fontId="5" fillId="0" borderId="27" xfId="0" applyNumberFormat="1" applyFont="1" applyBorder="1" applyAlignment="1">
      <alignment/>
    </xf>
    <xf numFmtId="0" fontId="0" fillId="0" borderId="12" xfId="51" applyBorder="1" applyAlignment="1">
      <alignment vertical="center"/>
      <protection/>
    </xf>
    <xf numFmtId="0" fontId="0" fillId="0" borderId="13" xfId="51" applyBorder="1" applyAlignment="1">
      <alignment vertical="center"/>
      <protection/>
    </xf>
    <xf numFmtId="0" fontId="0" fillId="0" borderId="16" xfId="51" applyBorder="1" applyAlignment="1">
      <alignment vertical="center"/>
      <protection/>
    </xf>
    <xf numFmtId="0" fontId="0" fillId="0" borderId="13" xfId="51" applyBorder="1" applyAlignment="1">
      <alignment horizontal="center" vertical="center"/>
      <protection/>
    </xf>
    <xf numFmtId="0" fontId="0" fillId="0" borderId="13" xfId="0" applyFill="1" applyBorder="1" applyAlignment="1">
      <alignment vertical="center" wrapText="1"/>
    </xf>
    <xf numFmtId="3" fontId="0" fillId="0" borderId="13" xfId="51" applyNumberFormat="1" applyFont="1" applyFill="1" applyBorder="1" applyAlignment="1">
      <alignment vertical="center"/>
      <protection/>
    </xf>
    <xf numFmtId="4" fontId="0" fillId="0" borderId="25" xfId="51" applyNumberFormat="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0" borderId="13" xfId="0" applyBorder="1" applyAlignment="1">
      <alignment vertical="center" wrapText="1"/>
    </xf>
    <xf numFmtId="0" fontId="0" fillId="0" borderId="12" xfId="5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0" fillId="0" borderId="13" xfId="51" applyFont="1" applyBorder="1" applyAlignment="1">
      <alignment horizontal="center" vertical="center"/>
      <protection/>
    </xf>
    <xf numFmtId="0" fontId="0" fillId="0" borderId="13" xfId="51" applyFont="1" applyFill="1" applyBorder="1" applyAlignment="1">
      <alignment vertical="center" wrapText="1"/>
      <protection/>
    </xf>
    <xf numFmtId="3" fontId="0" fillId="0" borderId="18" xfId="51" applyNumberFormat="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3" fontId="0" fillId="0" borderId="0" xfId="51" applyNumberFormat="1" applyFont="1" applyAlignment="1">
      <alignment vertical="center"/>
      <protection/>
    </xf>
    <xf numFmtId="4" fontId="1" fillId="0" borderId="25" xfId="51" applyNumberFormat="1" applyFont="1" applyFill="1" applyBorder="1">
      <alignment/>
      <protection/>
    </xf>
    <xf numFmtId="4" fontId="0" fillId="0" borderId="0" xfId="51" applyNumberFormat="1" applyFont="1">
      <alignment/>
      <protection/>
    </xf>
    <xf numFmtId="3" fontId="0" fillId="0" borderId="0" xfId="51" applyNumberFormat="1" applyFill="1">
      <alignment/>
      <protection/>
    </xf>
    <xf numFmtId="4" fontId="0" fillId="0" borderId="0" xfId="51" applyNumberFormat="1" applyFill="1">
      <alignment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0" fillId="0" borderId="13" xfId="51" applyFont="1" applyFill="1" applyBorder="1">
      <alignment/>
      <protection/>
    </xf>
    <xf numFmtId="0" fontId="0" fillId="0" borderId="13" xfId="51" applyFont="1" applyFill="1" applyBorder="1" applyAlignment="1">
      <alignment wrapText="1"/>
      <protection/>
    </xf>
    <xf numFmtId="0" fontId="0" fillId="0" borderId="13" xfId="51" applyFont="1" applyBorder="1">
      <alignment/>
      <protection/>
    </xf>
    <xf numFmtId="3" fontId="0" fillId="0" borderId="13" xfId="52" applyNumberFormat="1" applyFill="1" applyBorder="1">
      <alignment/>
      <protection/>
    </xf>
    <xf numFmtId="3" fontId="1" fillId="0" borderId="13" xfId="52" applyNumberFormat="1" applyFont="1" applyFill="1" applyBorder="1">
      <alignment/>
      <protection/>
    </xf>
    <xf numFmtId="3" fontId="0" fillId="0" borderId="18" xfId="52" applyNumberFormat="1" applyFill="1" applyBorder="1">
      <alignment/>
      <protection/>
    </xf>
    <xf numFmtId="3" fontId="0" fillId="0" borderId="13" xfId="52" applyNumberFormat="1" applyFont="1" applyFill="1" applyBorder="1">
      <alignment/>
      <protection/>
    </xf>
    <xf numFmtId="3" fontId="0" fillId="0" borderId="13" xfId="52" applyNumberFormat="1" applyFont="1" applyFill="1" applyBorder="1">
      <alignment/>
      <protection/>
    </xf>
    <xf numFmtId="0" fontId="0" fillId="33" borderId="13" xfId="51" applyFont="1" applyFill="1" applyBorder="1" applyAlignment="1">
      <alignment wrapText="1"/>
      <protection/>
    </xf>
    <xf numFmtId="0" fontId="1" fillId="0" borderId="13" xfId="51" applyFont="1" applyFill="1" applyBorder="1">
      <alignment/>
      <protection/>
    </xf>
    <xf numFmtId="3" fontId="1" fillId="0" borderId="18" xfId="52" applyNumberFormat="1" applyFont="1" applyFill="1" applyBorder="1">
      <alignment/>
      <protection/>
    </xf>
    <xf numFmtId="0" fontId="1" fillId="0" borderId="0" xfId="51" applyFont="1" applyAlignment="1">
      <alignment horizontal="left"/>
      <protection/>
    </xf>
    <xf numFmtId="0" fontId="1" fillId="0" borderId="27" xfId="51" applyFont="1" applyBorder="1" applyAlignment="1">
      <alignment horizontal="right"/>
      <protection/>
    </xf>
    <xf numFmtId="0" fontId="1" fillId="0" borderId="0" xfId="51" applyFont="1" applyFill="1" applyAlignment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3" xfId="51" applyFont="1" applyBorder="1" applyAlignment="1">
      <alignment horizont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ablon1-230704" xfId="51"/>
    <cellStyle name="Normal_sablon1-230704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  <cellStyle name="Zarez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L47"/>
  <sheetViews>
    <sheetView workbookViewId="0" topLeftCell="B1">
      <selection activeCell="H3" sqref="H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8" width="15.7109375" style="13" customWidth="1"/>
    <col min="9" max="9" width="8.7109375" style="80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9" ht="15" customHeight="1">
      <c r="B2" s="143" t="s">
        <v>35</v>
      </c>
      <c r="C2" s="143"/>
      <c r="D2" s="143"/>
      <c r="E2" s="143"/>
      <c r="F2" s="143"/>
      <c r="G2" s="143"/>
      <c r="H2" s="143"/>
      <c r="I2" s="143"/>
    </row>
    <row r="3" spans="5:9" s="1" customFormat="1" ht="16.5" thickBot="1">
      <c r="E3" s="2"/>
      <c r="F3" s="144" t="s">
        <v>154</v>
      </c>
      <c r="G3" s="144"/>
      <c r="H3" s="108">
        <v>777710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47" t="s">
        <v>156</v>
      </c>
      <c r="H4" s="47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>
        <v>10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11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SUM(G8:G10)</f>
        <v>449460</v>
      </c>
      <c r="H7" s="136">
        <f>SUM(H8:H10)</f>
        <v>0</v>
      </c>
      <c r="I7" s="89">
        <f>IF(G7=0,"",H7/G7*100)</f>
        <v>0</v>
      </c>
      <c r="K7" s="54"/>
    </row>
    <row r="8" spans="2:11" ht="12.75" customHeight="1">
      <c r="B8" s="14"/>
      <c r="C8" s="15"/>
      <c r="D8" s="15"/>
      <c r="E8" s="16">
        <v>611100</v>
      </c>
      <c r="F8" s="26" t="s">
        <v>106</v>
      </c>
      <c r="G8" s="135">
        <v>370430</v>
      </c>
      <c r="H8" s="135"/>
      <c r="I8" s="90">
        <f aca="true" t="shared" si="0" ref="I8:I42">IF(G8=0,"",H8/G8*100)</f>
        <v>0</v>
      </c>
      <c r="J8" s="51"/>
      <c r="K8" s="54"/>
    </row>
    <row r="9" spans="2:11" ht="12.75" customHeight="1">
      <c r="B9" s="14"/>
      <c r="C9" s="15"/>
      <c r="D9" s="15"/>
      <c r="E9" s="16">
        <v>611200</v>
      </c>
      <c r="F9" s="26" t="s">
        <v>107</v>
      </c>
      <c r="G9" s="135">
        <v>79030</v>
      </c>
      <c r="H9" s="135"/>
      <c r="I9" s="90">
        <f t="shared" si="0"/>
        <v>0</v>
      </c>
      <c r="K9" s="54"/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11" ht="12.75" customHeight="1">
      <c r="B11" s="14"/>
      <c r="C11" s="15"/>
      <c r="D11" s="15"/>
      <c r="E11" s="16"/>
      <c r="F11" s="15"/>
      <c r="G11" s="135"/>
      <c r="H11" s="135"/>
      <c r="I11" s="89">
        <f t="shared" si="0"/>
      </c>
      <c r="K11" s="54"/>
    </row>
    <row r="12" spans="2:11" ht="12.75" customHeight="1">
      <c r="B12" s="17"/>
      <c r="C12" s="12"/>
      <c r="D12" s="12"/>
      <c r="E12" s="9">
        <v>612000</v>
      </c>
      <c r="F12" s="12" t="s">
        <v>80</v>
      </c>
      <c r="G12" s="136">
        <f>G13+G14</f>
        <v>39650</v>
      </c>
      <c r="H12" s="136">
        <f>H13+H14</f>
        <v>0</v>
      </c>
      <c r="I12" s="89">
        <f t="shared" si="0"/>
        <v>0</v>
      </c>
      <c r="K12" s="54"/>
    </row>
    <row r="13" spans="2:11" s="1" customFormat="1" ht="12.75" customHeight="1">
      <c r="B13" s="14"/>
      <c r="C13" s="15"/>
      <c r="D13" s="15"/>
      <c r="E13" s="16">
        <v>612100</v>
      </c>
      <c r="F13" s="18" t="s">
        <v>6</v>
      </c>
      <c r="G13" s="135">
        <v>39650</v>
      </c>
      <c r="H13" s="135"/>
      <c r="I13" s="90">
        <f t="shared" si="0"/>
        <v>0</v>
      </c>
      <c r="K13" s="54"/>
    </row>
    <row r="14" spans="2:11" ht="12.75" customHeight="1">
      <c r="B14" s="14"/>
      <c r="C14" s="15"/>
      <c r="D14" s="15"/>
      <c r="E14" s="16"/>
      <c r="F14" s="15"/>
      <c r="G14" s="33"/>
      <c r="H14" s="33"/>
      <c r="I14" s="89">
        <f t="shared" si="0"/>
      </c>
      <c r="K14" s="54"/>
    </row>
    <row r="15" spans="2:11" ht="12.75" customHeight="1">
      <c r="B15" s="14"/>
      <c r="C15" s="15"/>
      <c r="D15" s="15"/>
      <c r="E15" s="16"/>
      <c r="F15" s="15"/>
      <c r="G15" s="33"/>
      <c r="H15" s="33"/>
      <c r="I15" s="89">
        <f t="shared" si="0"/>
      </c>
      <c r="K15" s="54"/>
    </row>
    <row r="16" spans="2:11" ht="12.75" customHeight="1">
      <c r="B16" s="17"/>
      <c r="C16" s="12"/>
      <c r="D16" s="12"/>
      <c r="E16" s="9">
        <v>613000</v>
      </c>
      <c r="F16" s="12" t="s">
        <v>82</v>
      </c>
      <c r="G16" s="37">
        <f>SUM(G17:G26)</f>
        <v>278400</v>
      </c>
      <c r="H16" s="37">
        <f>SUM(H17:H26)</f>
        <v>0</v>
      </c>
      <c r="I16" s="89">
        <f t="shared" si="0"/>
        <v>0</v>
      </c>
      <c r="K16" s="54"/>
    </row>
    <row r="17" spans="2:11" s="1" customFormat="1" ht="12.75" customHeight="1">
      <c r="B17" s="14"/>
      <c r="C17" s="15"/>
      <c r="D17" s="15"/>
      <c r="E17" s="16">
        <v>613100</v>
      </c>
      <c r="F17" s="15" t="s">
        <v>7</v>
      </c>
      <c r="G17" s="33">
        <f>6000+500</f>
        <v>6500</v>
      </c>
      <c r="H17" s="33"/>
      <c r="I17" s="90">
        <f t="shared" si="0"/>
        <v>0</v>
      </c>
      <c r="K17" s="54"/>
    </row>
    <row r="18" spans="2:11" ht="12.75" customHeight="1">
      <c r="B18" s="14"/>
      <c r="C18" s="15"/>
      <c r="D18" s="15"/>
      <c r="E18" s="16">
        <v>613200</v>
      </c>
      <c r="F18" s="15" t="s">
        <v>8</v>
      </c>
      <c r="G18" s="33">
        <v>13600</v>
      </c>
      <c r="H18" s="33"/>
      <c r="I18" s="90">
        <f t="shared" si="0"/>
        <v>0</v>
      </c>
      <c r="K18" s="54"/>
    </row>
    <row r="19" spans="2:11" ht="12.75" customHeight="1">
      <c r="B19" s="14"/>
      <c r="C19" s="15"/>
      <c r="D19" s="15"/>
      <c r="E19" s="16">
        <v>613300</v>
      </c>
      <c r="F19" s="26" t="s">
        <v>108</v>
      </c>
      <c r="G19" s="33">
        <v>7300</v>
      </c>
      <c r="H19" s="33"/>
      <c r="I19" s="90">
        <f t="shared" si="0"/>
        <v>0</v>
      </c>
      <c r="K19" s="54"/>
    </row>
    <row r="20" spans="2:11" ht="12.75" customHeight="1">
      <c r="B20" s="14"/>
      <c r="C20" s="15"/>
      <c r="D20" s="15"/>
      <c r="E20" s="16">
        <v>613400</v>
      </c>
      <c r="F20" s="26" t="s">
        <v>83</v>
      </c>
      <c r="G20" s="52">
        <v>5500</v>
      </c>
      <c r="H20" s="52"/>
      <c r="I20" s="90">
        <f t="shared" si="0"/>
        <v>0</v>
      </c>
      <c r="K20" s="54"/>
    </row>
    <row r="21" spans="2:11" ht="12.75" customHeight="1">
      <c r="B21" s="14"/>
      <c r="C21" s="15"/>
      <c r="D21" s="15"/>
      <c r="E21" s="16">
        <v>613500</v>
      </c>
      <c r="F21" s="15" t="s">
        <v>9</v>
      </c>
      <c r="G21" s="52">
        <v>10000</v>
      </c>
      <c r="H21" s="52"/>
      <c r="I21" s="90">
        <f t="shared" si="0"/>
        <v>0</v>
      </c>
      <c r="K21" s="54"/>
    </row>
    <row r="22" spans="2:11" ht="12.75" customHeight="1">
      <c r="B22" s="14"/>
      <c r="C22" s="15"/>
      <c r="D22" s="15"/>
      <c r="E22" s="16">
        <v>613600</v>
      </c>
      <c r="F22" s="26" t="s">
        <v>109</v>
      </c>
      <c r="G22" s="33">
        <v>0</v>
      </c>
      <c r="H22" s="33"/>
      <c r="I22" s="90">
        <f t="shared" si="0"/>
      </c>
      <c r="K22" s="54"/>
    </row>
    <row r="23" spans="2:11" ht="12.75" customHeight="1">
      <c r="B23" s="14"/>
      <c r="C23" s="15"/>
      <c r="D23" s="15"/>
      <c r="E23" s="16">
        <v>613700</v>
      </c>
      <c r="F23" s="15" t="s">
        <v>10</v>
      </c>
      <c r="G23" s="33">
        <v>8000</v>
      </c>
      <c r="H23" s="33"/>
      <c r="I23" s="90">
        <f t="shared" si="0"/>
        <v>0</v>
      </c>
      <c r="K23" s="54"/>
    </row>
    <row r="24" spans="2:11" ht="12.75" customHeight="1">
      <c r="B24" s="14"/>
      <c r="C24" s="15"/>
      <c r="D24" s="15"/>
      <c r="E24" s="16">
        <v>613800</v>
      </c>
      <c r="F24" s="26" t="s">
        <v>84</v>
      </c>
      <c r="G24" s="33">
        <v>2500</v>
      </c>
      <c r="H24" s="33"/>
      <c r="I24" s="90">
        <f t="shared" si="0"/>
        <v>0</v>
      </c>
      <c r="K24" s="76"/>
    </row>
    <row r="25" spans="2:11" ht="12.75" customHeight="1">
      <c r="B25" s="14"/>
      <c r="C25" s="15"/>
      <c r="D25" s="15"/>
      <c r="E25" s="16">
        <v>613900</v>
      </c>
      <c r="F25" s="26" t="s">
        <v>85</v>
      </c>
      <c r="G25" s="52">
        <v>225000</v>
      </c>
      <c r="H25" s="52"/>
      <c r="I25" s="90">
        <f t="shared" si="0"/>
        <v>0</v>
      </c>
      <c r="J25" s="62"/>
      <c r="K25" s="75"/>
    </row>
    <row r="26" spans="2:12" ht="12.75" customHeight="1">
      <c r="B26" s="14"/>
      <c r="C26" s="15"/>
      <c r="D26" s="15"/>
      <c r="E26" s="16">
        <v>613900</v>
      </c>
      <c r="F26" s="134" t="s">
        <v>147</v>
      </c>
      <c r="G26" s="33">
        <v>0</v>
      </c>
      <c r="H26" s="33"/>
      <c r="I26" s="90">
        <f t="shared" si="0"/>
      </c>
      <c r="K26" s="54"/>
      <c r="L26" s="51"/>
    </row>
    <row r="27" spans="2:11" ht="12.75" customHeight="1">
      <c r="B27" s="14"/>
      <c r="C27" s="15"/>
      <c r="D27" s="15"/>
      <c r="E27" s="16"/>
      <c r="F27" s="15"/>
      <c r="G27" s="33"/>
      <c r="H27" s="33"/>
      <c r="I27" s="89">
        <f t="shared" si="0"/>
      </c>
      <c r="K27" s="54"/>
    </row>
    <row r="28" spans="2:11" ht="12.75" customHeight="1">
      <c r="B28" s="17"/>
      <c r="C28" s="12"/>
      <c r="D28" s="12"/>
      <c r="E28" s="9"/>
      <c r="F28" s="12"/>
      <c r="G28" s="20"/>
      <c r="H28" s="20"/>
      <c r="I28" s="89">
        <f t="shared" si="0"/>
      </c>
      <c r="K28" s="54"/>
    </row>
    <row r="29" spans="2:11" s="1" customFormat="1" ht="12.75" customHeight="1">
      <c r="B29" s="14"/>
      <c r="C29" s="15"/>
      <c r="D29" s="15"/>
      <c r="E29" s="16"/>
      <c r="F29" s="26"/>
      <c r="G29" s="33"/>
      <c r="H29" s="33"/>
      <c r="I29" s="90">
        <f t="shared" si="0"/>
      </c>
      <c r="K29" s="54"/>
    </row>
    <row r="30" spans="2:11" ht="12.75" customHeight="1">
      <c r="B30" s="14"/>
      <c r="C30" s="15"/>
      <c r="D30" s="15"/>
      <c r="E30" s="16"/>
      <c r="F30" s="26"/>
      <c r="G30" s="33"/>
      <c r="H30" s="33"/>
      <c r="I30" s="89">
        <f t="shared" si="0"/>
      </c>
      <c r="K30" s="54"/>
    </row>
    <row r="31" spans="2:11" ht="12.75" customHeight="1">
      <c r="B31" s="14"/>
      <c r="C31" s="15"/>
      <c r="D31" s="15"/>
      <c r="E31" s="16"/>
      <c r="F31" s="15"/>
      <c r="G31" s="33"/>
      <c r="H31" s="33"/>
      <c r="I31" s="89">
        <f t="shared" si="0"/>
      </c>
      <c r="K31" s="54"/>
    </row>
    <row r="32" spans="2:11" ht="12.75" customHeight="1">
      <c r="B32" s="14"/>
      <c r="C32" s="15"/>
      <c r="D32" s="15"/>
      <c r="E32" s="16"/>
      <c r="F32" s="15"/>
      <c r="G32" s="33"/>
      <c r="H32" s="33"/>
      <c r="I32" s="89">
        <f t="shared" si="0"/>
      </c>
      <c r="K32" s="54"/>
    </row>
    <row r="33" spans="2:11" ht="12.75" customHeight="1">
      <c r="B33" s="14"/>
      <c r="C33" s="15"/>
      <c r="D33" s="15"/>
      <c r="E33" s="16"/>
      <c r="F33" s="15"/>
      <c r="G33" s="33"/>
      <c r="H33" s="33"/>
      <c r="I33" s="89">
        <f t="shared" si="0"/>
      </c>
      <c r="K33" s="54"/>
    </row>
    <row r="34" spans="2:11" ht="12.75" customHeight="1">
      <c r="B34" s="14"/>
      <c r="C34" s="15"/>
      <c r="D34" s="15"/>
      <c r="E34" s="16"/>
      <c r="F34" s="19"/>
      <c r="G34" s="33"/>
      <c r="H34" s="33"/>
      <c r="I34" s="89">
        <f t="shared" si="0"/>
      </c>
      <c r="K34" s="54"/>
    </row>
    <row r="35" spans="2:11" ht="12.75" customHeight="1">
      <c r="B35" s="14"/>
      <c r="C35" s="15"/>
      <c r="D35" s="15"/>
      <c r="E35" s="16"/>
      <c r="F35" s="15"/>
      <c r="G35" s="33"/>
      <c r="H35" s="33"/>
      <c r="I35" s="89">
        <f t="shared" si="0"/>
      </c>
      <c r="K35" s="54"/>
    </row>
    <row r="36" spans="2:1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10000</v>
      </c>
      <c r="H36" s="20">
        <f>SUM(H37:H38)</f>
        <v>0</v>
      </c>
      <c r="I36" s="89">
        <f t="shared" si="0"/>
        <v>0</v>
      </c>
      <c r="K36" s="54"/>
    </row>
    <row r="37" spans="2:11" s="1" customFormat="1" ht="12.75" customHeight="1">
      <c r="B37" s="14"/>
      <c r="C37" s="15"/>
      <c r="D37" s="15"/>
      <c r="E37" s="16">
        <v>821200</v>
      </c>
      <c r="F37" s="15" t="s">
        <v>14</v>
      </c>
      <c r="G37" s="52">
        <v>5000</v>
      </c>
      <c r="H37" s="52"/>
      <c r="I37" s="90">
        <f t="shared" si="0"/>
        <v>0</v>
      </c>
      <c r="K37" s="54"/>
    </row>
    <row r="38" spans="2:11" ht="12.75" customHeight="1">
      <c r="B38" s="14"/>
      <c r="C38" s="15"/>
      <c r="D38" s="15"/>
      <c r="E38" s="16">
        <v>821300</v>
      </c>
      <c r="F38" s="15" t="s">
        <v>15</v>
      </c>
      <c r="G38" s="52">
        <v>5000</v>
      </c>
      <c r="H38" s="52"/>
      <c r="I38" s="90">
        <f t="shared" si="0"/>
        <v>0</v>
      </c>
      <c r="J38" s="51"/>
      <c r="K38" s="54"/>
    </row>
    <row r="39" spans="2:11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  <c r="K39" s="54"/>
    </row>
    <row r="40" spans="2:11" ht="12.75" customHeight="1">
      <c r="B40" s="14"/>
      <c r="C40" s="15"/>
      <c r="D40" s="15"/>
      <c r="E40" s="16"/>
      <c r="F40" s="15"/>
      <c r="G40" s="33"/>
      <c r="H40" s="33"/>
      <c r="I40" s="90">
        <f t="shared" si="0"/>
      </c>
      <c r="K40" s="54"/>
    </row>
    <row r="41" spans="2:11" ht="12.75" customHeight="1">
      <c r="B41" s="17"/>
      <c r="C41" s="12"/>
      <c r="D41" s="12"/>
      <c r="E41" s="9"/>
      <c r="F41" s="12" t="s">
        <v>16</v>
      </c>
      <c r="G41" s="63">
        <v>17</v>
      </c>
      <c r="H41" s="63"/>
      <c r="I41" s="90"/>
      <c r="K41" s="54"/>
    </row>
    <row r="42" spans="2:11" s="1" customFormat="1" ht="12.75" customHeight="1">
      <c r="B42" s="17"/>
      <c r="C42" s="12"/>
      <c r="D42" s="12"/>
      <c r="E42" s="9"/>
      <c r="F42" s="12" t="s">
        <v>32</v>
      </c>
      <c r="G42" s="20">
        <f>G7+G12+G16+G28+G36</f>
        <v>777510</v>
      </c>
      <c r="H42" s="20">
        <f>H7+H12+H16+H28+H36</f>
        <v>0</v>
      </c>
      <c r="I42" s="89">
        <f t="shared" si="0"/>
        <v>0</v>
      </c>
      <c r="K42" s="54"/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20"/>
      <c r="H44" s="20"/>
      <c r="I44" s="92"/>
    </row>
    <row r="45" spans="2:9" s="1" customFormat="1" ht="12.75" customHeight="1" thickBot="1">
      <c r="B45" s="21"/>
      <c r="C45" s="22"/>
      <c r="D45" s="22"/>
      <c r="E45" s="23"/>
      <c r="F45" s="22"/>
      <c r="G45" s="36"/>
      <c r="H45" s="35"/>
      <c r="I45" s="93"/>
    </row>
    <row r="46" ht="12.75" customHeight="1"/>
    <row r="47" ht="12.75">
      <c r="B47" s="51"/>
    </row>
  </sheetData>
  <sheetProtection/>
  <mergeCells count="2">
    <mergeCell ref="B2:I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88" r:id="rId1"/>
  <headerFooter alignWithMargins="0">
    <oddFooter>&amp;R8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B2:M62"/>
  <sheetViews>
    <sheetView workbookViewId="0" topLeftCell="A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103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154</v>
      </c>
      <c r="G3" s="144"/>
      <c r="H3" s="108">
        <v>1681190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50</v>
      </c>
      <c r="C6" s="11" t="s">
        <v>51</v>
      </c>
      <c r="D6" s="11" t="s">
        <v>43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1132260</v>
      </c>
      <c r="H7" s="136">
        <f>SUM(H8:H11)</f>
        <v>0</v>
      </c>
      <c r="I7" s="89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947150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185110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100830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100830</v>
      </c>
      <c r="H14" s="138"/>
      <c r="I14" s="90">
        <f t="shared" si="0"/>
        <v>0</v>
      </c>
    </row>
    <row r="15" spans="2:13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  <c r="M15" s="55"/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324500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6500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17000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120000</v>
      </c>
      <c r="H20" s="34"/>
      <c r="I20" s="90">
        <f t="shared" si="0"/>
        <v>0</v>
      </c>
    </row>
    <row r="21" spans="2:10" ht="12.75" customHeight="1">
      <c r="B21" s="14"/>
      <c r="C21" s="15"/>
      <c r="D21" s="15"/>
      <c r="E21" s="16">
        <v>613400</v>
      </c>
      <c r="F21" s="15" t="s">
        <v>83</v>
      </c>
      <c r="G21" s="71">
        <v>35000</v>
      </c>
      <c r="H21" s="71"/>
      <c r="I21" s="90">
        <f t="shared" si="0"/>
        <v>0</v>
      </c>
      <c r="J21" s="51"/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12000</v>
      </c>
      <c r="H22" s="34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12000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4000</v>
      </c>
      <c r="H25" s="71"/>
      <c r="I25" s="90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85</v>
      </c>
      <c r="G26" s="71">
        <v>118000</v>
      </c>
      <c r="H26" s="71"/>
      <c r="I26" s="90">
        <f t="shared" si="0"/>
        <v>0</v>
      </c>
      <c r="J26" s="62"/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G37+G38</f>
        <v>16000</v>
      </c>
      <c r="H36" s="63">
        <f>H37+H38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1000</v>
      </c>
      <c r="H37" s="71"/>
      <c r="I37" s="90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15000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77">
        <v>44</v>
      </c>
      <c r="H41" s="77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1573590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1573590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spans="7:9" ht="12.75">
      <c r="G46" s="55"/>
      <c r="I46" s="128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B2:K62"/>
  <sheetViews>
    <sheetView workbookViewId="0" topLeftCell="A1">
      <selection activeCell="G41" sqref="G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123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154</v>
      </c>
      <c r="G3" s="144"/>
      <c r="H3" s="108">
        <v>54300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50</v>
      </c>
      <c r="C6" s="11" t="s">
        <v>52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44960</v>
      </c>
      <c r="H7" s="136">
        <f>SUM(H8:H11)</f>
        <v>0</v>
      </c>
      <c r="I7" s="89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37250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7710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4060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4060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4200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1000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1000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0</v>
      </c>
      <c r="H22" s="34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0</v>
      </c>
      <c r="H24" s="34"/>
      <c r="I24" s="90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34">
        <v>0</v>
      </c>
      <c r="H25" s="34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34">
        <v>1700</v>
      </c>
      <c r="H26" s="34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34">
        <v>0</v>
      </c>
      <c r="H27" s="34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3000</v>
      </c>
      <c r="H36" s="20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4">
        <v>0</v>
      </c>
      <c r="H37" s="34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4">
        <v>3000</v>
      </c>
      <c r="H38" s="34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2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56220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56220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3"/>
  <dimension ref="B2:K62"/>
  <sheetViews>
    <sheetView workbookViewId="0" topLeftCell="C1">
      <selection activeCell="G34" sqref="G34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122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154</v>
      </c>
      <c r="G3" s="144"/>
      <c r="H3" s="108">
        <v>54700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50</v>
      </c>
      <c r="C6" s="11" t="s">
        <v>52</v>
      </c>
      <c r="D6" s="11" t="s">
        <v>36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38280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31500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6780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3500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3500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2450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950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500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0</v>
      </c>
      <c r="H22" s="34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0</v>
      </c>
      <c r="H24" s="34"/>
      <c r="I24" s="90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34">
        <v>0</v>
      </c>
      <c r="H25" s="34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500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34">
        <v>0</v>
      </c>
      <c r="H27" s="34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1000</v>
      </c>
      <c r="H36" s="20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4">
        <v>0</v>
      </c>
      <c r="H37" s="34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4">
        <v>1000</v>
      </c>
      <c r="H38" s="34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2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45230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45230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G43+'12'!G43+'11'!G43+'10'!G42</f>
        <v>1864410</v>
      </c>
      <c r="H44" s="20">
        <f>H43+'12'!H43+'11'!H43+'10'!H42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5"/>
  <dimension ref="B2:K62"/>
  <sheetViews>
    <sheetView workbookViewId="0" topLeftCell="A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104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154</v>
      </c>
      <c r="G3" s="144"/>
      <c r="H3" s="108">
        <v>83810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50</v>
      </c>
      <c r="C6" s="11" t="s">
        <v>105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70480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61620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8860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6730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6730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5600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1900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1500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1000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0</v>
      </c>
      <c r="H22" s="34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200</v>
      </c>
      <c r="H24" s="34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34">
        <v>0</v>
      </c>
      <c r="H25" s="34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1000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G37+G38</f>
        <v>1000</v>
      </c>
      <c r="H36" s="20">
        <f>H37+H38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4">
        <v>0</v>
      </c>
      <c r="H37" s="34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1000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3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83810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83810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G43+'13'!G43+'12'!G43+'11'!G43+'10'!G42</f>
        <v>1948220</v>
      </c>
      <c r="H44" s="20">
        <f>H43+'13'!H43+'12'!H43+'11'!H43+'10'!H42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B2:K63"/>
  <sheetViews>
    <sheetView workbookViewId="0" topLeftCell="B1">
      <selection activeCell="G39" sqref="G39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95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154</v>
      </c>
      <c r="G3" s="144"/>
      <c r="H3" s="108">
        <v>1585110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115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53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192100</v>
      </c>
      <c r="H7" s="136">
        <f>SUM(H8:H11)</f>
        <v>0</v>
      </c>
      <c r="I7" s="89">
        <f aca="true" t="shared" si="0" ref="I7:I41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160270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31830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17410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17410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71"/>
      <c r="H15" s="71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SUM(G18:G28)</f>
        <v>74600</v>
      </c>
      <c r="H17" s="37">
        <f>SUM(H18:H28)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5000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3500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100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0</v>
      </c>
      <c r="H22" s="34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1000</v>
      </c>
      <c r="H24" s="34"/>
      <c r="I24" s="90">
        <f t="shared" si="0"/>
        <v>0</v>
      </c>
    </row>
    <row r="25" spans="2:11" ht="12.75" customHeight="1">
      <c r="B25" s="14"/>
      <c r="C25" s="15"/>
      <c r="D25" s="15"/>
      <c r="E25" s="16">
        <v>613800</v>
      </c>
      <c r="F25" s="15" t="s">
        <v>84</v>
      </c>
      <c r="G25" s="34">
        <v>0</v>
      </c>
      <c r="H25" s="34"/>
      <c r="I25" s="90">
        <f t="shared" si="0"/>
      </c>
      <c r="K25" s="51"/>
    </row>
    <row r="26" spans="2:11" ht="12.75" customHeight="1">
      <c r="B26" s="14"/>
      <c r="C26" s="15"/>
      <c r="D26" s="15"/>
      <c r="E26" s="16">
        <v>613900</v>
      </c>
      <c r="F26" s="15" t="s">
        <v>85</v>
      </c>
      <c r="G26" s="71">
        <v>15000</v>
      </c>
      <c r="H26" s="71"/>
      <c r="I26" s="90">
        <f t="shared" si="0"/>
        <v>0</v>
      </c>
      <c r="K26" s="51"/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34">
        <v>0</v>
      </c>
      <c r="H27" s="34"/>
      <c r="I27" s="90">
        <f t="shared" si="0"/>
      </c>
    </row>
    <row r="28" spans="2:9" ht="12.75" customHeight="1">
      <c r="B28" s="14"/>
      <c r="C28" s="15"/>
      <c r="D28" s="15"/>
      <c r="E28" s="16">
        <v>613900</v>
      </c>
      <c r="F28" s="26" t="s">
        <v>160</v>
      </c>
      <c r="G28" s="34">
        <v>50000</v>
      </c>
      <c r="H28" s="34"/>
      <c r="I28" s="90">
        <f>IF(G28=0,"",H28/G28*100)</f>
        <v>0</v>
      </c>
    </row>
    <row r="29" spans="2:9" ht="12.75" customHeight="1">
      <c r="B29" s="14"/>
      <c r="C29" s="15"/>
      <c r="D29" s="15"/>
      <c r="E29" s="16"/>
      <c r="F29" s="15"/>
      <c r="G29" s="20"/>
      <c r="H29" s="20"/>
      <c r="I29" s="90">
        <f t="shared" si="0"/>
      </c>
    </row>
    <row r="30" spans="2:9" s="1" customFormat="1" ht="12.75" customHeight="1">
      <c r="B30" s="17"/>
      <c r="C30" s="12"/>
      <c r="D30" s="12"/>
      <c r="E30" s="9">
        <v>614000</v>
      </c>
      <c r="F30" s="12" t="s">
        <v>110</v>
      </c>
      <c r="G30" s="20">
        <f>SUM(G31:G31)</f>
        <v>1300000</v>
      </c>
      <c r="H30" s="20">
        <f>SUM(H31:H31)</f>
        <v>0</v>
      </c>
      <c r="I30" s="89">
        <f t="shared" si="0"/>
        <v>0</v>
      </c>
    </row>
    <row r="31" spans="2:9" s="1" customFormat="1" ht="12.75" customHeight="1">
      <c r="B31" s="17"/>
      <c r="C31" s="12"/>
      <c r="D31" s="49"/>
      <c r="E31" s="74">
        <v>614500</v>
      </c>
      <c r="F31" s="146" t="s">
        <v>161</v>
      </c>
      <c r="G31" s="71">
        <v>1300000</v>
      </c>
      <c r="H31" s="71"/>
      <c r="I31" s="90">
        <f t="shared" si="0"/>
        <v>0</v>
      </c>
    </row>
    <row r="32" spans="2:9" ht="12.75" customHeight="1">
      <c r="B32" s="14"/>
      <c r="C32" s="15"/>
      <c r="D32" s="15"/>
      <c r="E32" s="16"/>
      <c r="F32" s="26"/>
      <c r="G32" s="71"/>
      <c r="H32" s="71"/>
      <c r="I32" s="90">
        <f t="shared" si="0"/>
      </c>
    </row>
    <row r="33" spans="2:9" ht="12.75" customHeight="1">
      <c r="B33" s="17"/>
      <c r="C33" s="12"/>
      <c r="D33" s="12"/>
      <c r="E33" s="9">
        <v>821000</v>
      </c>
      <c r="F33" s="12" t="s">
        <v>13</v>
      </c>
      <c r="G33" s="63">
        <f>SUM(G34:G35)</f>
        <v>1000</v>
      </c>
      <c r="H33" s="63">
        <f>SUM(H34:H35)</f>
        <v>0</v>
      </c>
      <c r="I33" s="89">
        <f t="shared" si="0"/>
        <v>0</v>
      </c>
    </row>
    <row r="34" spans="2:9" ht="12.75" customHeight="1">
      <c r="B34" s="14"/>
      <c r="C34" s="15"/>
      <c r="D34" s="15"/>
      <c r="E34" s="16">
        <v>821200</v>
      </c>
      <c r="F34" s="15" t="s">
        <v>14</v>
      </c>
      <c r="G34" s="71">
        <v>0</v>
      </c>
      <c r="H34" s="71"/>
      <c r="I34" s="90">
        <f t="shared" si="0"/>
      </c>
    </row>
    <row r="35" spans="2:9" ht="12.75" customHeight="1">
      <c r="B35" s="14"/>
      <c r="C35" s="15"/>
      <c r="D35" s="15"/>
      <c r="E35" s="16">
        <v>821300</v>
      </c>
      <c r="F35" s="15" t="s">
        <v>15</v>
      </c>
      <c r="G35" s="71">
        <v>1000</v>
      </c>
      <c r="H35" s="71"/>
      <c r="I35" s="90">
        <f t="shared" si="0"/>
        <v>0</v>
      </c>
    </row>
    <row r="36" spans="2:9" s="1" customFormat="1" ht="12.75" customHeight="1">
      <c r="B36" s="14"/>
      <c r="C36" s="15"/>
      <c r="D36" s="15"/>
      <c r="E36" s="16"/>
      <c r="F36" s="15"/>
      <c r="G36" s="34"/>
      <c r="H36" s="34"/>
      <c r="I36" s="90">
        <f t="shared" si="0"/>
      </c>
    </row>
    <row r="37" spans="2:9" ht="12.75" customHeight="1">
      <c r="B37" s="14"/>
      <c r="C37" s="15"/>
      <c r="D37" s="15"/>
      <c r="E37" s="16"/>
      <c r="F37" s="15"/>
      <c r="G37" s="34"/>
      <c r="H37" s="34"/>
      <c r="I37" s="90">
        <f t="shared" si="0"/>
      </c>
    </row>
    <row r="38" spans="2:9" ht="12.75" customHeight="1">
      <c r="B38" s="17"/>
      <c r="C38" s="12"/>
      <c r="D38" s="12"/>
      <c r="E38" s="9"/>
      <c r="F38" s="12" t="s">
        <v>16</v>
      </c>
      <c r="G38" s="63">
        <v>8</v>
      </c>
      <c r="H38" s="63"/>
      <c r="I38" s="90"/>
    </row>
    <row r="39" spans="2:9" ht="12.75" customHeight="1">
      <c r="B39" s="17"/>
      <c r="C39" s="12"/>
      <c r="D39" s="12"/>
      <c r="E39" s="9"/>
      <c r="F39" s="12" t="s">
        <v>32</v>
      </c>
      <c r="G39" s="20">
        <f>G7+G13+G17+G30+G33</f>
        <v>1585110</v>
      </c>
      <c r="H39" s="20">
        <f>H7+H13+H17+H30+H33</f>
        <v>0</v>
      </c>
      <c r="I39" s="89">
        <f t="shared" si="0"/>
        <v>0</v>
      </c>
    </row>
    <row r="40" spans="2:9" ht="12.75" customHeight="1">
      <c r="B40" s="17"/>
      <c r="C40" s="12"/>
      <c r="D40" s="12"/>
      <c r="E40" s="9"/>
      <c r="F40" s="12" t="s">
        <v>17</v>
      </c>
      <c r="G40" s="20">
        <f>G39</f>
        <v>1585110</v>
      </c>
      <c r="H40" s="20">
        <f>H39</f>
        <v>0</v>
      </c>
      <c r="I40" s="89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18</v>
      </c>
      <c r="G41" s="20">
        <f>G40</f>
        <v>1585110</v>
      </c>
      <c r="H41" s="20">
        <f>H40</f>
        <v>0</v>
      </c>
      <c r="I41" s="89">
        <f t="shared" si="0"/>
        <v>0</v>
      </c>
    </row>
    <row r="42" spans="2:9" s="1" customFormat="1" ht="12.75" customHeight="1" thickBot="1">
      <c r="B42" s="21"/>
      <c r="C42" s="22"/>
      <c r="D42" s="22"/>
      <c r="E42" s="23"/>
      <c r="F42" s="22"/>
      <c r="G42" s="35"/>
      <c r="H42" s="35"/>
      <c r="I42" s="93"/>
    </row>
    <row r="43" spans="2:9" s="1" customFormat="1" ht="12.75" customHeight="1">
      <c r="B43" s="13"/>
      <c r="C43" s="13"/>
      <c r="D43" s="13"/>
      <c r="E43" s="24"/>
      <c r="F43" s="51"/>
      <c r="G43" s="55"/>
      <c r="H43" s="55"/>
      <c r="I43" s="80"/>
    </row>
    <row r="44" spans="2:9" s="1" customFormat="1" ht="12.75" customHeight="1">
      <c r="B44" s="51"/>
      <c r="C44" s="13"/>
      <c r="D44" s="13"/>
      <c r="E44" s="24"/>
      <c r="F44" s="13"/>
      <c r="G44" s="55"/>
      <c r="H44" s="55"/>
      <c r="I44" s="80"/>
    </row>
    <row r="45" spans="2:7" ht="12.75" customHeight="1">
      <c r="B45" s="51"/>
      <c r="G45" s="55"/>
    </row>
    <row r="46" spans="2:7" ht="12.75">
      <c r="B46" s="51"/>
      <c r="G46" s="55"/>
    </row>
    <row r="47" spans="2:7" ht="12.75">
      <c r="B47" s="51"/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  <row r="63" ht="12.75">
      <c r="G63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B2:K57"/>
  <sheetViews>
    <sheetView workbookViewId="0" topLeftCell="A1">
      <selection activeCell="M50" sqref="M5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5" t="s">
        <v>55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1634650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54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2" customFormat="1" ht="12.75" customHeight="1">
      <c r="B7" s="10"/>
      <c r="C7" s="11"/>
      <c r="D7" s="11"/>
      <c r="E7" s="9">
        <v>600000</v>
      </c>
      <c r="F7" s="27" t="s">
        <v>39</v>
      </c>
      <c r="G7" s="25">
        <f>G8</f>
        <v>15000</v>
      </c>
      <c r="H7" s="25">
        <f>H8</f>
        <v>0</v>
      </c>
      <c r="I7" s="89">
        <f aca="true" t="shared" si="0" ref="I7:I55">IF(G7=0,"",H7/G7*100)</f>
        <v>0</v>
      </c>
    </row>
    <row r="8" spans="2:9" s="2" customFormat="1" ht="12.75" customHeight="1">
      <c r="B8" s="10"/>
      <c r="C8" s="11"/>
      <c r="D8" s="11"/>
      <c r="E8" s="38">
        <v>600000</v>
      </c>
      <c r="F8" s="39" t="s">
        <v>28</v>
      </c>
      <c r="G8" s="52">
        <v>15000</v>
      </c>
      <c r="H8" s="52"/>
      <c r="I8" s="90">
        <f t="shared" si="0"/>
        <v>0</v>
      </c>
    </row>
    <row r="9" spans="2:9" s="2" customFormat="1" ht="12.75" customHeight="1">
      <c r="B9" s="10"/>
      <c r="C9" s="11"/>
      <c r="D9" s="11"/>
      <c r="E9" s="9"/>
      <c r="F9" s="9"/>
      <c r="G9" s="52"/>
      <c r="H9" s="52"/>
      <c r="I9" s="90">
        <f t="shared" si="0"/>
      </c>
    </row>
    <row r="10" spans="2:9" s="1" customFormat="1" ht="12.75" customHeight="1">
      <c r="B10" s="17"/>
      <c r="C10" s="12"/>
      <c r="D10" s="12"/>
      <c r="E10" s="9">
        <v>611000</v>
      </c>
      <c r="F10" s="12" t="s">
        <v>81</v>
      </c>
      <c r="G10" s="136">
        <f>SUM(G11:G13)</f>
        <v>386910</v>
      </c>
      <c r="H10" s="136">
        <f>SUM(H11:H13)</f>
        <v>0</v>
      </c>
      <c r="I10" s="89">
        <f t="shared" si="0"/>
        <v>0</v>
      </c>
    </row>
    <row r="11" spans="2:9" ht="12.75" customHeight="1">
      <c r="B11" s="14"/>
      <c r="C11" s="15"/>
      <c r="D11" s="15"/>
      <c r="E11" s="16">
        <v>611100</v>
      </c>
      <c r="F11" s="26" t="s">
        <v>106</v>
      </c>
      <c r="G11" s="138">
        <v>317660</v>
      </c>
      <c r="H11" s="138"/>
      <c r="I11" s="90">
        <f t="shared" si="0"/>
        <v>0</v>
      </c>
    </row>
    <row r="12" spans="2:9" ht="12.75" customHeight="1">
      <c r="B12" s="14"/>
      <c r="C12" s="15"/>
      <c r="D12" s="15"/>
      <c r="E12" s="16">
        <v>611200</v>
      </c>
      <c r="F12" s="15" t="s">
        <v>107</v>
      </c>
      <c r="G12" s="135">
        <v>69250</v>
      </c>
      <c r="H12" s="135"/>
      <c r="I12" s="90">
        <f t="shared" si="0"/>
        <v>0</v>
      </c>
    </row>
    <row r="13" spans="2:11" ht="12.75" customHeight="1">
      <c r="B13" s="14"/>
      <c r="C13" s="15"/>
      <c r="D13" s="15"/>
      <c r="E13" s="16">
        <v>611200</v>
      </c>
      <c r="F13" s="134" t="s">
        <v>146</v>
      </c>
      <c r="G13" s="135">
        <v>0</v>
      </c>
      <c r="H13" s="135"/>
      <c r="I13" s="90">
        <f t="shared" si="0"/>
      </c>
      <c r="K13" s="54"/>
    </row>
    <row r="14" spans="2:9" ht="12.75" customHeight="1">
      <c r="B14" s="14"/>
      <c r="C14" s="15"/>
      <c r="D14" s="15"/>
      <c r="E14" s="16"/>
      <c r="F14" s="26"/>
      <c r="G14" s="135"/>
      <c r="H14" s="135"/>
      <c r="I14" s="90">
        <f t="shared" si="0"/>
      </c>
    </row>
    <row r="15" spans="2:9" ht="12.75" customHeight="1">
      <c r="B15" s="14"/>
      <c r="C15" s="15"/>
      <c r="D15" s="15"/>
      <c r="E15" s="16"/>
      <c r="F15" s="15"/>
      <c r="G15" s="135"/>
      <c r="H15" s="135"/>
      <c r="I15" s="90">
        <f t="shared" si="0"/>
      </c>
    </row>
    <row r="16" spans="2:9" s="1" customFormat="1" ht="12.75" customHeight="1">
      <c r="B16" s="17"/>
      <c r="C16" s="12"/>
      <c r="D16" s="12"/>
      <c r="E16" s="9">
        <v>612000</v>
      </c>
      <c r="F16" s="12" t="s">
        <v>80</v>
      </c>
      <c r="G16" s="136">
        <f>G17+G18</f>
        <v>34240</v>
      </c>
      <c r="H16" s="136">
        <f>H17+H18</f>
        <v>0</v>
      </c>
      <c r="I16" s="89">
        <f t="shared" si="0"/>
        <v>0</v>
      </c>
    </row>
    <row r="17" spans="2:9" ht="12.75" customHeight="1">
      <c r="B17" s="14"/>
      <c r="C17" s="15"/>
      <c r="D17" s="15"/>
      <c r="E17" s="16">
        <v>612100</v>
      </c>
      <c r="F17" s="18" t="s">
        <v>6</v>
      </c>
      <c r="G17" s="135">
        <v>34240</v>
      </c>
      <c r="H17" s="135"/>
      <c r="I17" s="90">
        <f t="shared" si="0"/>
        <v>0</v>
      </c>
    </row>
    <row r="18" spans="2:9" ht="12.75" customHeight="1">
      <c r="B18" s="14"/>
      <c r="C18" s="15"/>
      <c r="D18" s="15"/>
      <c r="E18" s="16"/>
      <c r="F18" s="15"/>
      <c r="G18" s="33"/>
      <c r="H18" s="33"/>
      <c r="I18" s="90">
        <f t="shared" si="0"/>
      </c>
    </row>
    <row r="19" spans="2:9" ht="12.75" customHeight="1">
      <c r="B19" s="14"/>
      <c r="C19" s="15"/>
      <c r="D19" s="15"/>
      <c r="E19" s="16"/>
      <c r="F19" s="15"/>
      <c r="G19" s="33"/>
      <c r="H19" s="33"/>
      <c r="I19" s="90">
        <f t="shared" si="0"/>
      </c>
    </row>
    <row r="20" spans="2:9" s="1" customFormat="1" ht="12.75" customHeight="1">
      <c r="B20" s="17"/>
      <c r="C20" s="12"/>
      <c r="D20" s="12"/>
      <c r="E20" s="9">
        <v>613000</v>
      </c>
      <c r="F20" s="12" t="s">
        <v>82</v>
      </c>
      <c r="G20" s="37">
        <f>SUM(G21:G31)</f>
        <v>139000</v>
      </c>
      <c r="H20" s="37">
        <f>SUM(H21:H31)</f>
        <v>0</v>
      </c>
      <c r="I20" s="89">
        <f t="shared" si="0"/>
        <v>0</v>
      </c>
    </row>
    <row r="21" spans="2:9" ht="12.75" customHeight="1">
      <c r="B21" s="14"/>
      <c r="C21" s="15"/>
      <c r="D21" s="15"/>
      <c r="E21" s="16">
        <v>613100</v>
      </c>
      <c r="F21" s="15" t="s">
        <v>7</v>
      </c>
      <c r="G21" s="33">
        <v>5500</v>
      </c>
      <c r="H21" s="33"/>
      <c r="I21" s="90">
        <f t="shared" si="0"/>
        <v>0</v>
      </c>
    </row>
    <row r="22" spans="2:9" ht="12.75" customHeight="1">
      <c r="B22" s="14"/>
      <c r="C22" s="15"/>
      <c r="D22" s="15"/>
      <c r="E22" s="16">
        <v>613200</v>
      </c>
      <c r="F22" s="15" t="s">
        <v>8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613300</v>
      </c>
      <c r="F23" s="26" t="s">
        <v>108</v>
      </c>
      <c r="G23" s="33">
        <v>7000</v>
      </c>
      <c r="H23" s="33"/>
      <c r="I23" s="90">
        <f t="shared" si="0"/>
        <v>0</v>
      </c>
    </row>
    <row r="24" spans="2:9" ht="12.75" customHeight="1">
      <c r="B24" s="14"/>
      <c r="C24" s="15"/>
      <c r="D24" s="15"/>
      <c r="E24" s="16">
        <v>613400</v>
      </c>
      <c r="F24" s="15" t="s">
        <v>83</v>
      </c>
      <c r="G24" s="33">
        <v>3000</v>
      </c>
      <c r="H24" s="33"/>
      <c r="I24" s="90">
        <f t="shared" si="0"/>
        <v>0</v>
      </c>
    </row>
    <row r="25" spans="2:9" ht="12.75" customHeight="1">
      <c r="B25" s="14"/>
      <c r="C25" s="15"/>
      <c r="D25" s="15"/>
      <c r="E25" s="16">
        <v>613500</v>
      </c>
      <c r="F25" s="15" t="s">
        <v>9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613600</v>
      </c>
      <c r="F26" s="26" t="s">
        <v>109</v>
      </c>
      <c r="G26" s="52">
        <v>0</v>
      </c>
      <c r="H26" s="52"/>
      <c r="I26" s="90">
        <f t="shared" si="0"/>
      </c>
    </row>
    <row r="27" spans="2:9" ht="12.75" customHeight="1">
      <c r="B27" s="14"/>
      <c r="C27" s="15"/>
      <c r="D27" s="15"/>
      <c r="E27" s="16">
        <v>613700</v>
      </c>
      <c r="F27" s="15" t="s">
        <v>10</v>
      </c>
      <c r="G27" s="71">
        <v>1500</v>
      </c>
      <c r="H27" s="71"/>
      <c r="I27" s="90">
        <f t="shared" si="0"/>
        <v>0</v>
      </c>
    </row>
    <row r="28" spans="2:9" ht="12.75" customHeight="1">
      <c r="B28" s="14"/>
      <c r="C28" s="15"/>
      <c r="D28" s="15"/>
      <c r="E28" s="16">
        <v>613800</v>
      </c>
      <c r="F28" s="15" t="s">
        <v>84</v>
      </c>
      <c r="G28" s="52">
        <v>7200</v>
      </c>
      <c r="H28" s="52"/>
      <c r="I28" s="90">
        <f t="shared" si="0"/>
        <v>0</v>
      </c>
    </row>
    <row r="29" spans="2:9" ht="12.75" customHeight="1">
      <c r="B29" s="14"/>
      <c r="C29" s="15"/>
      <c r="D29" s="15"/>
      <c r="E29" s="16">
        <v>613900</v>
      </c>
      <c r="F29" s="15" t="s">
        <v>85</v>
      </c>
      <c r="G29" s="103">
        <v>34800</v>
      </c>
      <c r="H29" s="103"/>
      <c r="I29" s="90">
        <f t="shared" si="0"/>
        <v>0</v>
      </c>
    </row>
    <row r="30" spans="2:9" ht="12.75" customHeight="1">
      <c r="B30" s="14"/>
      <c r="C30" s="15"/>
      <c r="D30" s="15"/>
      <c r="E30" s="45">
        <v>613900</v>
      </c>
      <c r="F30" s="26" t="s">
        <v>148</v>
      </c>
      <c r="G30" s="52">
        <v>80000</v>
      </c>
      <c r="H30" s="52"/>
      <c r="I30" s="90">
        <f t="shared" si="0"/>
        <v>0</v>
      </c>
    </row>
    <row r="31" spans="2:9" ht="12.75" customHeight="1">
      <c r="B31" s="14"/>
      <c r="C31" s="15"/>
      <c r="D31" s="15"/>
      <c r="E31" s="16">
        <v>613900</v>
      </c>
      <c r="F31" s="134" t="s">
        <v>147</v>
      </c>
      <c r="G31" s="52">
        <v>0</v>
      </c>
      <c r="H31" s="52"/>
      <c r="I31" s="90">
        <f t="shared" si="0"/>
      </c>
    </row>
    <row r="32" spans="2:9" ht="12.75" customHeight="1">
      <c r="B32" s="14"/>
      <c r="C32" s="15"/>
      <c r="D32" s="15"/>
      <c r="E32" s="45"/>
      <c r="F32" s="15"/>
      <c r="G32" s="52"/>
      <c r="H32" s="52"/>
      <c r="I32" s="90">
        <f t="shared" si="0"/>
      </c>
    </row>
    <row r="33" spans="2:9" s="1" customFormat="1" ht="12.75" customHeight="1">
      <c r="B33" s="17"/>
      <c r="C33" s="12"/>
      <c r="D33" s="30"/>
      <c r="E33" s="9">
        <v>614000</v>
      </c>
      <c r="F33" s="12" t="s">
        <v>110</v>
      </c>
      <c r="G33" s="63">
        <f>SUM(G34:G36)</f>
        <v>461000</v>
      </c>
      <c r="H33" s="63">
        <f>SUM(H34:H36)</f>
        <v>0</v>
      </c>
      <c r="I33" s="89">
        <f t="shared" si="0"/>
        <v>0</v>
      </c>
    </row>
    <row r="34" spans="2:11" ht="12.75" customHeight="1">
      <c r="B34" s="14"/>
      <c r="C34" s="15"/>
      <c r="D34" s="29"/>
      <c r="E34" s="16">
        <v>614100</v>
      </c>
      <c r="F34" s="40" t="s">
        <v>137</v>
      </c>
      <c r="G34" s="52">
        <v>350000</v>
      </c>
      <c r="H34" s="52"/>
      <c r="I34" s="90">
        <f t="shared" si="0"/>
        <v>0</v>
      </c>
      <c r="J34" s="62"/>
      <c r="K34" s="51"/>
    </row>
    <row r="35" spans="2:10" ht="12.75" customHeight="1">
      <c r="B35" s="14"/>
      <c r="C35" s="15"/>
      <c r="D35" s="29"/>
      <c r="E35" s="43">
        <v>614800</v>
      </c>
      <c r="F35" s="40" t="s">
        <v>30</v>
      </c>
      <c r="G35" s="52">
        <v>51000</v>
      </c>
      <c r="H35" s="52"/>
      <c r="I35" s="90">
        <f t="shared" si="0"/>
        <v>0</v>
      </c>
      <c r="J35" s="51"/>
    </row>
    <row r="36" spans="2:10" ht="12.75" customHeight="1">
      <c r="B36" s="14"/>
      <c r="C36" s="15"/>
      <c r="D36" s="29"/>
      <c r="E36" s="43">
        <v>614800</v>
      </c>
      <c r="F36" s="40" t="s">
        <v>144</v>
      </c>
      <c r="G36" s="52">
        <v>60000</v>
      </c>
      <c r="H36" s="52"/>
      <c r="I36" s="90">
        <f t="shared" si="0"/>
        <v>0</v>
      </c>
      <c r="J36" s="51"/>
    </row>
    <row r="37" spans="2:9" ht="12.75" customHeight="1">
      <c r="B37" s="14"/>
      <c r="C37" s="15"/>
      <c r="D37" s="29"/>
      <c r="E37" s="61"/>
      <c r="F37" s="40"/>
      <c r="G37" s="52"/>
      <c r="H37" s="52"/>
      <c r="I37" s="90">
        <f t="shared" si="0"/>
      </c>
    </row>
    <row r="38" spans="2:9" ht="12.75" customHeight="1">
      <c r="B38" s="14"/>
      <c r="C38" s="15"/>
      <c r="D38" s="15"/>
      <c r="E38" s="60">
        <v>616000</v>
      </c>
      <c r="F38" s="31" t="s">
        <v>113</v>
      </c>
      <c r="G38" s="104">
        <f>SUM(G39:G41)</f>
        <v>65500</v>
      </c>
      <c r="H38" s="104">
        <f>SUM(H39:H41)</f>
        <v>0</v>
      </c>
      <c r="I38" s="89">
        <f t="shared" si="0"/>
        <v>0</v>
      </c>
    </row>
    <row r="39" spans="2:11" ht="12.75" customHeight="1">
      <c r="B39" s="14"/>
      <c r="C39" s="15"/>
      <c r="D39" s="15"/>
      <c r="E39" s="50">
        <v>616300</v>
      </c>
      <c r="F39" s="46" t="s">
        <v>133</v>
      </c>
      <c r="G39" s="52">
        <v>0</v>
      </c>
      <c r="H39" s="52"/>
      <c r="I39" s="90">
        <f t="shared" si="0"/>
      </c>
      <c r="K39" s="55"/>
    </row>
    <row r="40" spans="2:9" ht="12.75" customHeight="1">
      <c r="B40" s="14"/>
      <c r="C40" s="15"/>
      <c r="D40" s="15"/>
      <c r="E40" s="50">
        <v>616300</v>
      </c>
      <c r="F40" s="46" t="s">
        <v>116</v>
      </c>
      <c r="G40" s="52">
        <v>24000</v>
      </c>
      <c r="H40" s="52"/>
      <c r="I40" s="90">
        <f t="shared" si="0"/>
        <v>0</v>
      </c>
    </row>
    <row r="41" spans="2:9" ht="12.75" customHeight="1">
      <c r="B41" s="14"/>
      <c r="C41" s="15"/>
      <c r="D41" s="15"/>
      <c r="E41" s="50">
        <v>616300</v>
      </c>
      <c r="F41" s="46" t="s">
        <v>120</v>
      </c>
      <c r="G41" s="52">
        <v>41500</v>
      </c>
      <c r="H41" s="52"/>
      <c r="I41" s="90">
        <f t="shared" si="0"/>
        <v>0</v>
      </c>
    </row>
    <row r="42" spans="2:9" ht="12.75" customHeight="1">
      <c r="B42" s="14"/>
      <c r="C42" s="15"/>
      <c r="D42" s="15"/>
      <c r="E42" s="16"/>
      <c r="F42" s="15"/>
      <c r="G42" s="63"/>
      <c r="H42" s="63"/>
      <c r="I42" s="90">
        <f t="shared" si="0"/>
      </c>
    </row>
    <row r="43" spans="2:9" ht="12.75" customHeight="1">
      <c r="B43" s="17"/>
      <c r="C43" s="12"/>
      <c r="D43" s="12"/>
      <c r="E43" s="9">
        <v>821000</v>
      </c>
      <c r="F43" s="12" t="s">
        <v>13</v>
      </c>
      <c r="G43" s="63">
        <f>SUM(G44:G45)</f>
        <v>3000</v>
      </c>
      <c r="H43" s="63">
        <f>SUM(H44:H45)</f>
        <v>0</v>
      </c>
      <c r="I43" s="89">
        <f t="shared" si="0"/>
        <v>0</v>
      </c>
    </row>
    <row r="44" spans="2:9" ht="12.75" customHeight="1">
      <c r="B44" s="14"/>
      <c r="C44" s="15"/>
      <c r="D44" s="15"/>
      <c r="E44" s="16">
        <v>821200</v>
      </c>
      <c r="F44" s="15" t="s">
        <v>14</v>
      </c>
      <c r="G44" s="71">
        <v>0</v>
      </c>
      <c r="H44" s="71"/>
      <c r="I44" s="90">
        <f t="shared" si="0"/>
      </c>
    </row>
    <row r="45" spans="2:9" s="1" customFormat="1" ht="12.75" customHeight="1">
      <c r="B45" s="14"/>
      <c r="C45" s="15"/>
      <c r="D45" s="15"/>
      <c r="E45" s="16">
        <v>821300</v>
      </c>
      <c r="F45" s="15" t="s">
        <v>15</v>
      </c>
      <c r="G45" s="71">
        <v>3000</v>
      </c>
      <c r="H45" s="71"/>
      <c r="I45" s="90">
        <f t="shared" si="0"/>
        <v>0</v>
      </c>
    </row>
    <row r="46" spans="2:9" ht="12.75" customHeight="1">
      <c r="B46" s="14"/>
      <c r="C46" s="15"/>
      <c r="D46" s="15"/>
      <c r="E46" s="16"/>
      <c r="F46" s="15"/>
      <c r="G46" s="52"/>
      <c r="H46" s="52"/>
      <c r="I46" s="90">
        <f t="shared" si="0"/>
      </c>
    </row>
    <row r="47" spans="2:9" ht="12.75" customHeight="1">
      <c r="B47" s="17"/>
      <c r="C47" s="12"/>
      <c r="D47" s="12"/>
      <c r="E47" s="9">
        <v>823000</v>
      </c>
      <c r="F47" s="12" t="s">
        <v>117</v>
      </c>
      <c r="G47" s="63">
        <f>SUM(G48:G50)</f>
        <v>525500</v>
      </c>
      <c r="H47" s="63">
        <f>SUM(H48:H50)</f>
        <v>0</v>
      </c>
      <c r="I47" s="89">
        <f t="shared" si="0"/>
        <v>0</v>
      </c>
    </row>
    <row r="48" spans="2:9" ht="12.75" customHeight="1">
      <c r="B48" s="14"/>
      <c r="C48" s="15"/>
      <c r="D48" s="15"/>
      <c r="E48" s="16">
        <v>823300</v>
      </c>
      <c r="F48" s="26" t="s">
        <v>131</v>
      </c>
      <c r="G48" s="71">
        <v>0</v>
      </c>
      <c r="H48" s="71"/>
      <c r="I48" s="90">
        <f t="shared" si="0"/>
      </c>
    </row>
    <row r="49" spans="2:9" ht="12.75" customHeight="1">
      <c r="B49" s="14"/>
      <c r="C49" s="15"/>
      <c r="D49" s="15"/>
      <c r="E49" s="16">
        <v>823300</v>
      </c>
      <c r="F49" s="26" t="s">
        <v>162</v>
      </c>
      <c r="G49" s="71">
        <v>95000</v>
      </c>
      <c r="H49" s="71"/>
      <c r="I49" s="90">
        <f t="shared" si="0"/>
        <v>0</v>
      </c>
    </row>
    <row r="50" spans="2:9" ht="12.75" customHeight="1">
      <c r="B50" s="14"/>
      <c r="C50" s="15"/>
      <c r="D50" s="15"/>
      <c r="E50" s="16">
        <v>823300</v>
      </c>
      <c r="F50" s="26" t="s">
        <v>163</v>
      </c>
      <c r="G50" s="71">
        <v>430500</v>
      </c>
      <c r="H50" s="71"/>
      <c r="I50" s="90">
        <f>IF(G50=0,"",H50/G50*100)</f>
        <v>0</v>
      </c>
    </row>
    <row r="51" spans="2:9" ht="12.75" customHeight="1">
      <c r="B51" s="14"/>
      <c r="C51" s="15"/>
      <c r="D51" s="15"/>
      <c r="E51" s="16"/>
      <c r="F51" s="15"/>
      <c r="G51" s="15"/>
      <c r="H51" s="15"/>
      <c r="I51" s="90">
        <f t="shared" si="0"/>
      </c>
    </row>
    <row r="52" spans="2:9" ht="12.75" customHeight="1">
      <c r="B52" s="17"/>
      <c r="C52" s="12"/>
      <c r="D52" s="12"/>
      <c r="E52" s="9"/>
      <c r="F52" s="12" t="s">
        <v>16</v>
      </c>
      <c r="G52" s="141">
        <v>15</v>
      </c>
      <c r="H52" s="141"/>
      <c r="I52" s="90"/>
    </row>
    <row r="53" spans="2:9" ht="12.75" customHeight="1">
      <c r="B53" s="17"/>
      <c r="C53" s="12"/>
      <c r="D53" s="12"/>
      <c r="E53" s="9"/>
      <c r="F53" s="12" t="s">
        <v>32</v>
      </c>
      <c r="G53" s="20">
        <f>G7+G10+G16+G20+G33+G38+G43+G47</f>
        <v>1630150</v>
      </c>
      <c r="H53" s="20">
        <f>H7+H10+H16+H20+H33+H38+H43+H47</f>
        <v>0</v>
      </c>
      <c r="I53" s="89">
        <f t="shared" si="0"/>
        <v>0</v>
      </c>
    </row>
    <row r="54" spans="2:9" s="1" customFormat="1" ht="12.75" customHeight="1">
      <c r="B54" s="17"/>
      <c r="C54" s="12"/>
      <c r="D54" s="12"/>
      <c r="E54" s="9"/>
      <c r="F54" s="12" t="s">
        <v>17</v>
      </c>
      <c r="G54" s="20">
        <f>G53</f>
        <v>1630150</v>
      </c>
      <c r="H54" s="20">
        <f>H53</f>
        <v>0</v>
      </c>
      <c r="I54" s="89">
        <f t="shared" si="0"/>
        <v>0</v>
      </c>
    </row>
    <row r="55" spans="2:9" s="1" customFormat="1" ht="12.75" customHeight="1">
      <c r="B55" s="17"/>
      <c r="C55" s="12"/>
      <c r="D55" s="12"/>
      <c r="E55" s="9"/>
      <c r="F55" s="12" t="s">
        <v>18</v>
      </c>
      <c r="G55" s="20">
        <f>G54</f>
        <v>1630150</v>
      </c>
      <c r="H55" s="20">
        <f>H54</f>
        <v>0</v>
      </c>
      <c r="I55" s="89">
        <f t="shared" si="0"/>
        <v>0</v>
      </c>
    </row>
    <row r="56" spans="2:9" s="1" customFormat="1" ht="12.75" customHeight="1" thickBot="1">
      <c r="B56" s="21"/>
      <c r="C56" s="22"/>
      <c r="D56" s="22"/>
      <c r="E56" s="23"/>
      <c r="F56" s="22"/>
      <c r="G56" s="22"/>
      <c r="H56" s="22"/>
      <c r="I56" s="93"/>
    </row>
    <row r="57" spans="2:9" s="1" customFormat="1" ht="12.75" customHeight="1">
      <c r="B57" s="13"/>
      <c r="C57" s="13"/>
      <c r="D57" s="13"/>
      <c r="E57" s="24"/>
      <c r="F57" s="13"/>
      <c r="G57" s="13"/>
      <c r="H57" s="13"/>
      <c r="I57" s="80"/>
    </row>
    <row r="58" ht="12.75" customHeight="1"/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&amp;R23</oddFooter>
  </headerFooter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B2:K50"/>
  <sheetViews>
    <sheetView zoomScaleSheetLayoutView="130" workbookViewId="0" topLeftCell="C1">
      <selection activeCell="G40" sqref="G4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3" t="s">
        <v>56</v>
      </c>
      <c r="C2" s="143"/>
      <c r="D2" s="143"/>
      <c r="E2" s="143"/>
      <c r="F2" s="143"/>
      <c r="G2" s="143"/>
      <c r="H2" s="143"/>
      <c r="I2" s="83"/>
    </row>
    <row r="3" spans="5:9" s="1" customFormat="1" ht="16.5" thickBot="1">
      <c r="E3" s="2"/>
      <c r="F3" s="144" t="s">
        <v>154</v>
      </c>
      <c r="G3" s="144"/>
      <c r="H3" s="108">
        <v>4422380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57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234390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5">
        <v>196990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5">
        <v>37400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21380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v>21380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11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85110</v>
      </c>
      <c r="H17" s="37">
        <f>SUM(H18:H27)</f>
        <v>0</v>
      </c>
      <c r="I17" s="89">
        <f t="shared" si="0"/>
        <v>0</v>
      </c>
      <c r="K17" s="56"/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3510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3">
        <v>15000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52">
        <v>600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0</v>
      </c>
      <c r="H22" s="52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52">
        <v>0</v>
      </c>
      <c r="H23" s="52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1000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65000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52">
        <v>0</v>
      </c>
      <c r="H27" s="52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63"/>
      <c r="H28" s="63"/>
      <c r="I28" s="90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110</v>
      </c>
      <c r="G29" s="63">
        <f>SUM(G30:G31)</f>
        <v>4080000</v>
      </c>
      <c r="H29" s="63">
        <f>SUM(H30:H31)</f>
        <v>0</v>
      </c>
      <c r="I29" s="89">
        <f t="shared" si="0"/>
        <v>0</v>
      </c>
    </row>
    <row r="30" spans="2:9" ht="12.75" customHeight="1">
      <c r="B30" s="14"/>
      <c r="C30" s="15"/>
      <c r="D30" s="29"/>
      <c r="E30" s="16">
        <v>614100</v>
      </c>
      <c r="F30" s="26" t="s">
        <v>119</v>
      </c>
      <c r="G30" s="71">
        <v>650000</v>
      </c>
      <c r="H30" s="71"/>
      <c r="I30" s="90">
        <f t="shared" si="0"/>
        <v>0</v>
      </c>
    </row>
    <row r="31" spans="2:9" ht="12.75" customHeight="1">
      <c r="B31" s="14"/>
      <c r="C31" s="15"/>
      <c r="D31" s="15"/>
      <c r="E31" s="16">
        <v>614200</v>
      </c>
      <c r="F31" s="26" t="s">
        <v>27</v>
      </c>
      <c r="G31" s="71">
        <v>3430000</v>
      </c>
      <c r="H31" s="71"/>
      <c r="I31" s="90">
        <f t="shared" si="0"/>
        <v>0</v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63"/>
      <c r="H33" s="63"/>
      <c r="I33" s="90">
        <f t="shared" si="0"/>
      </c>
    </row>
    <row r="34" spans="2:9" ht="12.75" customHeight="1">
      <c r="B34" s="17"/>
      <c r="C34" s="12"/>
      <c r="D34" s="12"/>
      <c r="E34" s="9">
        <v>821000</v>
      </c>
      <c r="F34" s="12" t="s">
        <v>13</v>
      </c>
      <c r="G34" s="63">
        <f>G35+G36</f>
        <v>1500</v>
      </c>
      <c r="H34" s="63">
        <f>H35+H36</f>
        <v>0</v>
      </c>
      <c r="I34" s="89">
        <f t="shared" si="0"/>
        <v>0</v>
      </c>
    </row>
    <row r="35" spans="2:10" s="1" customFormat="1" ht="12.75" customHeight="1">
      <c r="B35" s="14"/>
      <c r="C35" s="15"/>
      <c r="D35" s="15"/>
      <c r="E35" s="16">
        <v>821200</v>
      </c>
      <c r="F35" s="15" t="s">
        <v>14</v>
      </c>
      <c r="G35" s="52">
        <v>0</v>
      </c>
      <c r="H35" s="52"/>
      <c r="I35" s="90">
        <f t="shared" si="0"/>
      </c>
      <c r="J35" s="1" t="s">
        <v>93</v>
      </c>
    </row>
    <row r="36" spans="2:9" ht="12.75" customHeight="1">
      <c r="B36" s="14"/>
      <c r="C36" s="15"/>
      <c r="D36" s="15"/>
      <c r="E36" s="16">
        <v>821300</v>
      </c>
      <c r="F36" s="15" t="s">
        <v>15</v>
      </c>
      <c r="G36" s="52">
        <v>1500</v>
      </c>
      <c r="H36" s="52"/>
      <c r="I36" s="90">
        <f t="shared" si="0"/>
        <v>0</v>
      </c>
    </row>
    <row r="37" spans="2:9" ht="12.75" customHeight="1">
      <c r="B37" s="14"/>
      <c r="C37" s="15"/>
      <c r="D37" s="15"/>
      <c r="E37" s="16"/>
      <c r="F37" s="15"/>
      <c r="G37" s="52"/>
      <c r="H37" s="52"/>
      <c r="I37" s="90">
        <f t="shared" si="0"/>
      </c>
    </row>
    <row r="38" spans="2:9" ht="12.75" customHeight="1">
      <c r="B38" s="14"/>
      <c r="C38" s="15"/>
      <c r="D38" s="15"/>
      <c r="E38" s="16"/>
      <c r="F38" s="15"/>
      <c r="G38" s="20"/>
      <c r="H38" s="20"/>
      <c r="I38" s="90">
        <f t="shared" si="0"/>
      </c>
    </row>
    <row r="39" spans="2:9" ht="12.75" customHeight="1">
      <c r="B39" s="17"/>
      <c r="C39" s="12"/>
      <c r="D39" s="12"/>
      <c r="E39" s="9"/>
      <c r="F39" s="12" t="s">
        <v>16</v>
      </c>
      <c r="G39" s="63">
        <v>9</v>
      </c>
      <c r="H39" s="63"/>
      <c r="I39" s="90"/>
    </row>
    <row r="40" spans="2:9" s="1" customFormat="1" ht="12.75" customHeight="1">
      <c r="B40" s="17"/>
      <c r="C40" s="12"/>
      <c r="D40" s="12"/>
      <c r="E40" s="9"/>
      <c r="F40" s="12" t="s">
        <v>32</v>
      </c>
      <c r="G40" s="20">
        <f>G7+G13+G17+G29+G34</f>
        <v>4422380</v>
      </c>
      <c r="H40" s="20">
        <f>H7+H13+H17+H29+H34</f>
        <v>0</v>
      </c>
      <c r="I40" s="89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17</v>
      </c>
      <c r="G41" s="20">
        <f>G40</f>
        <v>4422380</v>
      </c>
      <c r="H41" s="20">
        <f>H40</f>
        <v>0</v>
      </c>
      <c r="I41" s="89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18</v>
      </c>
      <c r="G42" s="20">
        <f>G41</f>
        <v>4422380</v>
      </c>
      <c r="H42" s="20">
        <f>H41</f>
        <v>0</v>
      </c>
      <c r="I42" s="89">
        <f t="shared" si="0"/>
        <v>0</v>
      </c>
    </row>
    <row r="43" spans="2:9" s="1" customFormat="1" ht="12.75" customHeight="1" thickBot="1">
      <c r="B43" s="21"/>
      <c r="C43" s="22"/>
      <c r="D43" s="22"/>
      <c r="E43" s="23"/>
      <c r="F43" s="22"/>
      <c r="G43" s="22"/>
      <c r="H43" s="22"/>
      <c r="I43" s="93"/>
    </row>
    <row r="44" ht="12.75" customHeight="1"/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B2:K62"/>
  <sheetViews>
    <sheetView zoomScaleSheetLayoutView="100" workbookViewId="0" topLeftCell="C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96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154</v>
      </c>
      <c r="G3" s="144"/>
      <c r="H3" s="108">
        <v>1665500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58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230270</v>
      </c>
      <c r="H7" s="136">
        <f>SUM(H8:H11)</f>
        <v>0</v>
      </c>
      <c r="I7" s="89">
        <f aca="true" t="shared" si="0" ref="I7:I45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192360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37910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21070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21070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SUM(G18:G28)</f>
        <v>217800</v>
      </c>
      <c r="H17" s="37">
        <f>SUM(H18:H28)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1800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0</v>
      </c>
      <c r="H19" s="34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5000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0</v>
      </c>
      <c r="H21" s="34"/>
      <c r="I21" s="90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0</v>
      </c>
      <c r="H22" s="71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45">
        <v>613700</v>
      </c>
      <c r="F24" s="15" t="s">
        <v>10</v>
      </c>
      <c r="G24" s="71">
        <v>1000</v>
      </c>
      <c r="H24" s="71"/>
      <c r="I24" s="90">
        <f t="shared" si="0"/>
        <v>0</v>
      </c>
    </row>
    <row r="25" spans="2:9" ht="12.75" customHeight="1">
      <c r="B25" s="14"/>
      <c r="C25" s="15"/>
      <c r="D25" s="29"/>
      <c r="E25" s="16">
        <v>613700</v>
      </c>
      <c r="F25" s="44" t="s">
        <v>11</v>
      </c>
      <c r="G25" s="71">
        <v>200000</v>
      </c>
      <c r="H25" s="71"/>
      <c r="I25" s="90">
        <f t="shared" si="0"/>
        <v>0</v>
      </c>
    </row>
    <row r="26" spans="2:9" ht="12.75" customHeight="1">
      <c r="B26" s="14"/>
      <c r="C26" s="15"/>
      <c r="D26" s="15"/>
      <c r="E26" s="42">
        <v>613800</v>
      </c>
      <c r="F26" s="15" t="s">
        <v>84</v>
      </c>
      <c r="G26" s="71">
        <v>0</v>
      </c>
      <c r="H26" s="71"/>
      <c r="I26" s="90">
        <f t="shared" si="0"/>
      </c>
    </row>
    <row r="27" spans="2:10" ht="12.75" customHeight="1">
      <c r="B27" s="14"/>
      <c r="C27" s="15"/>
      <c r="D27" s="15"/>
      <c r="E27" s="16">
        <v>613900</v>
      </c>
      <c r="F27" s="15" t="s">
        <v>85</v>
      </c>
      <c r="G27" s="71">
        <v>10000</v>
      </c>
      <c r="H27" s="71"/>
      <c r="I27" s="90">
        <f t="shared" si="0"/>
        <v>0</v>
      </c>
      <c r="J27" s="62"/>
    </row>
    <row r="28" spans="2:9" ht="12.75" customHeight="1">
      <c r="B28" s="14"/>
      <c r="C28" s="15"/>
      <c r="D28" s="15"/>
      <c r="E28" s="16">
        <v>613900</v>
      </c>
      <c r="F28" s="134" t="s">
        <v>147</v>
      </c>
      <c r="G28" s="71">
        <v>0</v>
      </c>
      <c r="H28" s="71"/>
      <c r="I28" s="90">
        <f t="shared" si="0"/>
      </c>
    </row>
    <row r="29" spans="2:9" ht="12.75" customHeight="1">
      <c r="B29" s="14"/>
      <c r="C29" s="15"/>
      <c r="D29" s="15"/>
      <c r="E29" s="16"/>
      <c r="F29" s="15"/>
      <c r="G29" s="71"/>
      <c r="H29" s="71"/>
      <c r="I29" s="90">
        <f t="shared" si="0"/>
      </c>
    </row>
    <row r="30" spans="2:9" s="1" customFormat="1" ht="12.75" customHeight="1">
      <c r="B30" s="17"/>
      <c r="C30" s="12"/>
      <c r="D30" s="12"/>
      <c r="E30" s="9">
        <v>614000</v>
      </c>
      <c r="F30" s="12" t="s">
        <v>110</v>
      </c>
      <c r="G30" s="63">
        <f>SUM(G31:G32)</f>
        <v>210000</v>
      </c>
      <c r="H30" s="63">
        <f>SUM(H31:H32)</f>
        <v>0</v>
      </c>
      <c r="I30" s="89">
        <f t="shared" si="0"/>
        <v>0</v>
      </c>
    </row>
    <row r="31" spans="2:9" ht="12.75" customHeight="1">
      <c r="B31" s="14"/>
      <c r="C31" s="15"/>
      <c r="D31" s="29"/>
      <c r="E31" s="42">
        <v>614100</v>
      </c>
      <c r="F31" s="48" t="s">
        <v>94</v>
      </c>
      <c r="G31" s="71">
        <v>180000</v>
      </c>
      <c r="H31" s="71"/>
      <c r="I31" s="90">
        <f t="shared" si="0"/>
        <v>0</v>
      </c>
    </row>
    <row r="32" spans="2:9" ht="12.75" customHeight="1">
      <c r="B32" s="14"/>
      <c r="C32" s="15"/>
      <c r="D32" s="15"/>
      <c r="E32" s="16">
        <v>614100</v>
      </c>
      <c r="F32" s="26" t="s">
        <v>121</v>
      </c>
      <c r="G32" s="71">
        <v>30000</v>
      </c>
      <c r="H32" s="71"/>
      <c r="I32" s="90">
        <f t="shared" si="0"/>
        <v>0</v>
      </c>
    </row>
    <row r="33" spans="2:9" ht="12.75" customHeight="1">
      <c r="B33" s="14"/>
      <c r="C33" s="15"/>
      <c r="D33" s="15"/>
      <c r="E33" s="16"/>
      <c r="F33" s="15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9"/>
      <c r="F34" s="12"/>
      <c r="G34" s="63"/>
      <c r="H34" s="63"/>
      <c r="I34" s="90">
        <f t="shared" si="0"/>
      </c>
    </row>
    <row r="35" spans="2:9" ht="12.75" customHeight="1">
      <c r="B35" s="14"/>
      <c r="C35" s="15"/>
      <c r="D35" s="15"/>
      <c r="E35" s="16"/>
      <c r="F35" s="26"/>
      <c r="G35" s="71"/>
      <c r="H35" s="71"/>
      <c r="I35" s="90">
        <f t="shared" si="0"/>
      </c>
    </row>
    <row r="36" spans="2:9" ht="12.75" customHeight="1">
      <c r="B36" s="14"/>
      <c r="C36" s="15"/>
      <c r="D36" s="15"/>
      <c r="E36" s="16"/>
      <c r="F36" s="15"/>
      <c r="G36" s="71"/>
      <c r="H36" s="71"/>
      <c r="I36" s="90">
        <f t="shared" si="0"/>
      </c>
    </row>
    <row r="37" spans="2:9" s="1" customFormat="1" ht="12.75" customHeight="1">
      <c r="B37" s="17"/>
      <c r="C37" s="12"/>
      <c r="D37" s="12"/>
      <c r="E37" s="9">
        <v>821000</v>
      </c>
      <c r="F37" s="12" t="s">
        <v>13</v>
      </c>
      <c r="G37" s="63">
        <f>SUM(G38:G40)</f>
        <v>894000</v>
      </c>
      <c r="H37" s="63">
        <f>SUM(H38:H40)</f>
        <v>0</v>
      </c>
      <c r="I37" s="89">
        <f t="shared" si="0"/>
        <v>0</v>
      </c>
    </row>
    <row r="38" spans="2:9" ht="12.75" customHeight="1">
      <c r="B38" s="14"/>
      <c r="C38" s="15"/>
      <c r="D38" s="15"/>
      <c r="E38" s="16">
        <v>821200</v>
      </c>
      <c r="F38" s="15" t="s">
        <v>14</v>
      </c>
      <c r="G38" s="71">
        <v>0</v>
      </c>
      <c r="H38" s="71"/>
      <c r="I38" s="90">
        <f t="shared" si="0"/>
      </c>
    </row>
    <row r="39" spans="2:9" ht="12.75" customHeight="1">
      <c r="B39" s="14"/>
      <c r="C39" s="15"/>
      <c r="D39" s="15"/>
      <c r="E39" s="16">
        <v>821300</v>
      </c>
      <c r="F39" s="15" t="s">
        <v>15</v>
      </c>
      <c r="G39" s="71">
        <v>2000</v>
      </c>
      <c r="H39" s="71"/>
      <c r="I39" s="90">
        <f t="shared" si="0"/>
        <v>0</v>
      </c>
    </row>
    <row r="40" spans="2:11" ht="12.75" customHeight="1">
      <c r="B40" s="14"/>
      <c r="C40" s="15"/>
      <c r="D40" s="15"/>
      <c r="E40" s="73">
        <v>821600</v>
      </c>
      <c r="F40" s="65" t="s">
        <v>26</v>
      </c>
      <c r="G40" s="71">
        <v>892000</v>
      </c>
      <c r="H40" s="71"/>
      <c r="I40" s="90">
        <f t="shared" si="0"/>
        <v>0</v>
      </c>
      <c r="K40" s="55"/>
    </row>
    <row r="41" spans="2:9" ht="12.75" customHeight="1">
      <c r="B41" s="14"/>
      <c r="C41" s="15"/>
      <c r="D41" s="15"/>
      <c r="E41" s="16"/>
      <c r="F41" s="15"/>
      <c r="G41" s="63"/>
      <c r="H41" s="63"/>
      <c r="I41" s="90">
        <f t="shared" si="0"/>
      </c>
    </row>
    <row r="42" spans="2:9" s="1" customFormat="1" ht="12.75" customHeight="1">
      <c r="B42" s="17"/>
      <c r="C42" s="12"/>
      <c r="D42" s="12"/>
      <c r="E42" s="9"/>
      <c r="F42" s="12" t="s">
        <v>16</v>
      </c>
      <c r="G42" s="63">
        <v>9</v>
      </c>
      <c r="H42" s="63"/>
      <c r="I42" s="90"/>
    </row>
    <row r="43" spans="2:9" s="1" customFormat="1" ht="12.75" customHeight="1">
      <c r="B43" s="17"/>
      <c r="C43" s="12"/>
      <c r="D43" s="12"/>
      <c r="E43" s="9"/>
      <c r="F43" s="12" t="s">
        <v>32</v>
      </c>
      <c r="G43" s="20">
        <f>G7+G13+G17+G30+G37</f>
        <v>1573140</v>
      </c>
      <c r="H43" s="20">
        <f>H7+H13+H17+H30+H37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17</v>
      </c>
      <c r="G44" s="20">
        <f>G43</f>
        <v>1573140</v>
      </c>
      <c r="H44" s="20">
        <f>H43</f>
        <v>0</v>
      </c>
      <c r="I44" s="89">
        <f t="shared" si="0"/>
        <v>0</v>
      </c>
    </row>
    <row r="45" spans="2:9" s="1" customFormat="1" ht="12.75" customHeight="1">
      <c r="B45" s="17"/>
      <c r="C45" s="12"/>
      <c r="D45" s="12"/>
      <c r="E45" s="9"/>
      <c r="F45" s="12" t="s">
        <v>18</v>
      </c>
      <c r="G45" s="20">
        <f>G44</f>
        <v>1573140</v>
      </c>
      <c r="H45" s="20">
        <f>H44</f>
        <v>0</v>
      </c>
      <c r="I45" s="89">
        <f t="shared" si="0"/>
        <v>0</v>
      </c>
    </row>
    <row r="46" spans="2:9" ht="12.75" customHeight="1" thickBot="1">
      <c r="B46" s="21"/>
      <c r="C46" s="22"/>
      <c r="D46" s="22"/>
      <c r="E46" s="23"/>
      <c r="F46" s="22"/>
      <c r="G46" s="35"/>
      <c r="H46" s="35"/>
      <c r="I46" s="93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B2:K48"/>
  <sheetViews>
    <sheetView zoomScaleSheetLayoutView="100" workbookViewId="0" topLeftCell="C1">
      <selection activeCell="G41" sqref="G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5" t="s">
        <v>59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2851300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60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563400</v>
      </c>
      <c r="H7" s="136">
        <f>SUM(H8:H11)</f>
        <v>0</v>
      </c>
      <c r="I7" s="89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5">
        <v>469650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9">
        <v>93750</v>
      </c>
      <c r="H9" s="139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50910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v>50910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73990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10500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52">
        <v>0</v>
      </c>
      <c r="H19" s="52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52">
        <v>6500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52">
        <v>2100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1890</v>
      </c>
      <c r="H22" s="52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52">
        <v>5500</v>
      </c>
      <c r="H23" s="52"/>
      <c r="I23" s="90">
        <f t="shared" si="0"/>
        <v>0</v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7500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52">
        <v>0</v>
      </c>
      <c r="H25" s="52"/>
      <c r="I25" s="9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85</v>
      </c>
      <c r="G26" s="52">
        <v>40000</v>
      </c>
      <c r="H26" s="52"/>
      <c r="I26" s="90">
        <f t="shared" si="0"/>
        <v>0</v>
      </c>
      <c r="J26" s="62"/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52">
        <v>0</v>
      </c>
      <c r="H27" s="52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63"/>
      <c r="H28" s="63"/>
      <c r="I28" s="90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110</v>
      </c>
      <c r="G29" s="63">
        <f>SUM(G30:G33)</f>
        <v>2150000</v>
      </c>
      <c r="H29" s="63">
        <f>SUM(H30:H33)</f>
        <v>0</v>
      </c>
      <c r="I29" s="89">
        <f t="shared" si="0"/>
        <v>0</v>
      </c>
    </row>
    <row r="30" spans="2:9" s="1" customFormat="1" ht="12.75" customHeight="1">
      <c r="B30" s="17"/>
      <c r="C30" s="12"/>
      <c r="D30" s="30"/>
      <c r="E30" s="38">
        <v>614100</v>
      </c>
      <c r="F30" s="18" t="s">
        <v>79</v>
      </c>
      <c r="G30" s="71">
        <v>150000</v>
      </c>
      <c r="H30" s="71"/>
      <c r="I30" s="90">
        <f t="shared" si="0"/>
        <v>0</v>
      </c>
    </row>
    <row r="31" spans="2:9" ht="12.75" customHeight="1">
      <c r="B31" s="14"/>
      <c r="C31" s="15"/>
      <c r="D31" s="15"/>
      <c r="E31" s="16">
        <v>614500</v>
      </c>
      <c r="F31" s="28" t="s">
        <v>139</v>
      </c>
      <c r="G31" s="71">
        <v>1100000</v>
      </c>
      <c r="H31" s="71"/>
      <c r="I31" s="90">
        <f t="shared" si="0"/>
        <v>0</v>
      </c>
    </row>
    <row r="32" spans="2:9" ht="12.75" customHeight="1">
      <c r="B32" s="14"/>
      <c r="C32" s="15"/>
      <c r="D32" s="15"/>
      <c r="E32" s="16">
        <v>614500</v>
      </c>
      <c r="F32" s="28" t="s">
        <v>140</v>
      </c>
      <c r="G32" s="71">
        <v>500000</v>
      </c>
      <c r="H32" s="71"/>
      <c r="I32" s="90">
        <f t="shared" si="0"/>
        <v>0</v>
      </c>
    </row>
    <row r="33" spans="2:9" ht="12.75" customHeight="1">
      <c r="B33" s="14"/>
      <c r="C33" s="15"/>
      <c r="D33" s="15"/>
      <c r="E33" s="38">
        <v>614500</v>
      </c>
      <c r="F33" s="28" t="s">
        <v>141</v>
      </c>
      <c r="G33" s="71">
        <v>400000</v>
      </c>
      <c r="H33" s="71"/>
      <c r="I33" s="90">
        <f t="shared" si="0"/>
        <v>0</v>
      </c>
    </row>
    <row r="34" spans="2:9" ht="12.75" customHeight="1">
      <c r="B34" s="14"/>
      <c r="C34" s="15"/>
      <c r="D34" s="15"/>
      <c r="E34" s="16"/>
      <c r="F34" s="26"/>
      <c r="G34" s="52"/>
      <c r="H34" s="52"/>
      <c r="I34" s="90">
        <f t="shared" si="0"/>
      </c>
    </row>
    <row r="35" spans="2:9" s="1" customFormat="1" ht="12.75" customHeight="1">
      <c r="B35" s="17"/>
      <c r="C35" s="12"/>
      <c r="D35" s="12"/>
      <c r="E35" s="9">
        <v>821000</v>
      </c>
      <c r="F35" s="12" t="s">
        <v>13</v>
      </c>
      <c r="G35" s="63">
        <f>SUM(G36:G38)</f>
        <v>13000</v>
      </c>
      <c r="H35" s="63">
        <f>SUM(H36:H38)</f>
        <v>0</v>
      </c>
      <c r="I35" s="89">
        <f t="shared" si="0"/>
        <v>0</v>
      </c>
    </row>
    <row r="36" spans="2:9" ht="12.75" customHeight="1">
      <c r="B36" s="14"/>
      <c r="C36" s="15"/>
      <c r="D36" s="15"/>
      <c r="E36" s="16">
        <v>821200</v>
      </c>
      <c r="F36" s="15" t="s">
        <v>14</v>
      </c>
      <c r="G36" s="52">
        <v>0</v>
      </c>
      <c r="H36" s="52"/>
      <c r="I36" s="90">
        <f t="shared" si="0"/>
      </c>
    </row>
    <row r="37" spans="2:9" ht="12.75" customHeight="1">
      <c r="B37" s="14"/>
      <c r="C37" s="15"/>
      <c r="D37" s="15"/>
      <c r="E37" s="16">
        <v>821300</v>
      </c>
      <c r="F37" s="15" t="s">
        <v>15</v>
      </c>
      <c r="G37" s="52">
        <v>13000</v>
      </c>
      <c r="H37" s="52"/>
      <c r="I37" s="90">
        <f t="shared" si="0"/>
        <v>0</v>
      </c>
    </row>
    <row r="38" spans="2:9" ht="12.75" customHeight="1">
      <c r="B38" s="14"/>
      <c r="C38" s="15"/>
      <c r="D38" s="15"/>
      <c r="E38" s="16"/>
      <c r="F38" s="26"/>
      <c r="G38" s="52"/>
      <c r="H38" s="52"/>
      <c r="I38" s="90">
        <f t="shared" si="0"/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s="1" customFormat="1" ht="12.75" customHeight="1">
      <c r="B40" s="17"/>
      <c r="C40" s="12"/>
      <c r="D40" s="12"/>
      <c r="E40" s="9"/>
      <c r="F40" s="12" t="s">
        <v>16</v>
      </c>
      <c r="G40" s="20">
        <v>23</v>
      </c>
      <c r="H40" s="20"/>
      <c r="I40" s="90"/>
    </row>
    <row r="41" spans="2:9" s="1" customFormat="1" ht="12.75" customHeight="1">
      <c r="B41" s="17"/>
      <c r="C41" s="12"/>
      <c r="D41" s="12"/>
      <c r="E41" s="9"/>
      <c r="F41" s="12" t="s">
        <v>32</v>
      </c>
      <c r="G41" s="20">
        <f>G7+G13+G17+G29+G35</f>
        <v>2851300</v>
      </c>
      <c r="H41" s="20">
        <f>H7+H13+H17+H29+H35</f>
        <v>0</v>
      </c>
      <c r="I41" s="89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17</v>
      </c>
      <c r="G42" s="20">
        <f>G41</f>
        <v>2851300</v>
      </c>
      <c r="H42" s="20">
        <f>H41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18</v>
      </c>
      <c r="G43" s="20">
        <f>G42</f>
        <v>2851300</v>
      </c>
      <c r="H43" s="20">
        <f>H42</f>
        <v>0</v>
      </c>
      <c r="I43" s="89">
        <f t="shared" si="0"/>
        <v>0</v>
      </c>
    </row>
    <row r="44" spans="2:9" ht="12.75" customHeight="1" thickBot="1">
      <c r="B44" s="21"/>
      <c r="C44" s="22"/>
      <c r="D44" s="22"/>
      <c r="E44" s="23"/>
      <c r="F44" s="22"/>
      <c r="G44" s="35"/>
      <c r="H44" s="35"/>
      <c r="I44" s="93"/>
    </row>
    <row r="46" ht="12.75">
      <c r="B46" s="51"/>
    </row>
    <row r="47" ht="12.75">
      <c r="B47" s="51"/>
    </row>
    <row r="48" ht="12.75">
      <c r="B48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B2:K64"/>
  <sheetViews>
    <sheetView zoomScaleSheetLayoutView="100" workbookViewId="0" topLeftCell="A1">
      <selection activeCell="G55" sqref="G55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7" ht="15" customHeight="1">
      <c r="B2" s="145" t="s">
        <v>61</v>
      </c>
      <c r="C2" s="145"/>
      <c r="D2" s="145"/>
      <c r="E2" s="145"/>
      <c r="F2" s="145"/>
      <c r="G2" s="145"/>
    </row>
    <row r="3" spans="5:9" s="1" customFormat="1" ht="16.5" thickBot="1">
      <c r="E3" s="2"/>
      <c r="F3" s="144" t="s">
        <v>154</v>
      </c>
      <c r="G3" s="144"/>
      <c r="H3" s="108">
        <v>1702420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62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276210</v>
      </c>
      <c r="H7" s="136">
        <f>SUM(H8:H11)</f>
        <v>0</v>
      </c>
      <c r="I7" s="89">
        <f aca="true" t="shared" si="0" ref="I7:I55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237630</v>
      </c>
      <c r="H8" s="138"/>
      <c r="I8" s="90">
        <f t="shared" si="0"/>
        <v>0</v>
      </c>
    </row>
    <row r="9" spans="2:11" ht="12.75" customHeight="1">
      <c r="B9" s="14"/>
      <c r="C9" s="15"/>
      <c r="D9" s="15"/>
      <c r="E9" s="16">
        <v>611200</v>
      </c>
      <c r="F9" s="15" t="s">
        <v>107</v>
      </c>
      <c r="G9" s="138">
        <v>38580</v>
      </c>
      <c r="H9" s="138"/>
      <c r="I9" s="90">
        <f t="shared" si="0"/>
        <v>0</v>
      </c>
      <c r="K9" s="55"/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25030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25030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71"/>
      <c r="H15" s="71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63"/>
      <c r="H16" s="63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63">
        <f>SUM(G18:G29)</f>
        <v>91300</v>
      </c>
      <c r="H17" s="63">
        <f>SUM(H18:H29)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4500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71">
        <v>0</v>
      </c>
      <c r="H19" s="71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71">
        <v>4100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71">
        <v>7700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0</v>
      </c>
      <c r="H22" s="71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1000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613800</v>
      </c>
      <c r="F26" s="26" t="s">
        <v>102</v>
      </c>
      <c r="G26" s="71">
        <v>0</v>
      </c>
      <c r="H26" s="71"/>
      <c r="I26" s="90">
        <f t="shared" si="0"/>
      </c>
    </row>
    <row r="27" spans="2:9" ht="12.75" customHeight="1">
      <c r="B27" s="14"/>
      <c r="C27" s="15"/>
      <c r="D27" s="15"/>
      <c r="E27" s="16">
        <v>613900</v>
      </c>
      <c r="F27" s="26" t="s">
        <v>85</v>
      </c>
      <c r="G27" s="71">
        <v>19000</v>
      </c>
      <c r="H27" s="71"/>
      <c r="I27" s="90">
        <f t="shared" si="0"/>
        <v>0</v>
      </c>
    </row>
    <row r="28" spans="2:9" ht="12.75" customHeight="1">
      <c r="B28" s="14"/>
      <c r="C28" s="15"/>
      <c r="D28" s="15"/>
      <c r="E28" s="16">
        <v>613900</v>
      </c>
      <c r="F28" s="26" t="s">
        <v>98</v>
      </c>
      <c r="G28" s="71">
        <v>55000</v>
      </c>
      <c r="H28" s="71"/>
      <c r="I28" s="90">
        <f t="shared" si="0"/>
        <v>0</v>
      </c>
    </row>
    <row r="29" spans="2:9" ht="12.75" customHeight="1">
      <c r="B29" s="14"/>
      <c r="C29" s="15"/>
      <c r="D29" s="15"/>
      <c r="E29" s="16">
        <v>613900</v>
      </c>
      <c r="F29" s="134" t="s">
        <v>147</v>
      </c>
      <c r="G29" s="71">
        <v>0</v>
      </c>
      <c r="H29" s="71"/>
      <c r="I29" s="90">
        <f t="shared" si="0"/>
      </c>
    </row>
    <row r="30" spans="2:9" ht="12.75" customHeight="1">
      <c r="B30" s="14"/>
      <c r="C30" s="15"/>
      <c r="D30" s="15"/>
      <c r="E30" s="16"/>
      <c r="F30" s="15"/>
      <c r="G30" s="71"/>
      <c r="H30" s="71"/>
      <c r="I30" s="90">
        <f t="shared" si="0"/>
      </c>
    </row>
    <row r="31" spans="2:9" s="1" customFormat="1" ht="12.75" customHeight="1">
      <c r="B31" s="17"/>
      <c r="C31" s="12"/>
      <c r="D31" s="12"/>
      <c r="E31" s="9">
        <v>614000</v>
      </c>
      <c r="F31" s="12" t="s">
        <v>110</v>
      </c>
      <c r="G31" s="63">
        <f>SUM(G32:G38)</f>
        <v>1210000</v>
      </c>
      <c r="H31" s="63">
        <f>SUM(H32:H38)</f>
        <v>0</v>
      </c>
      <c r="I31" s="89">
        <f t="shared" si="0"/>
        <v>0</v>
      </c>
    </row>
    <row r="32" spans="2:10" s="118" customFormat="1" ht="24.75" customHeight="1">
      <c r="B32" s="110"/>
      <c r="C32" s="111"/>
      <c r="D32" s="112"/>
      <c r="E32" s="113">
        <v>614100</v>
      </c>
      <c r="F32" s="114" t="s">
        <v>124</v>
      </c>
      <c r="G32" s="115">
        <v>160000</v>
      </c>
      <c r="H32" s="115"/>
      <c r="I32" s="116">
        <f t="shared" si="0"/>
        <v>0</v>
      </c>
      <c r="J32" s="117"/>
    </row>
    <row r="33" spans="2:9" ht="12.75" customHeight="1">
      <c r="B33" s="14"/>
      <c r="C33" s="15"/>
      <c r="D33" s="15"/>
      <c r="E33" s="72">
        <v>614100</v>
      </c>
      <c r="F33" s="69" t="s">
        <v>23</v>
      </c>
      <c r="G33" s="71">
        <v>350000</v>
      </c>
      <c r="H33" s="71"/>
      <c r="I33" s="90">
        <f t="shared" si="0"/>
        <v>0</v>
      </c>
    </row>
    <row r="34" spans="2:9" ht="12.75" customHeight="1">
      <c r="B34" s="14"/>
      <c r="C34" s="15"/>
      <c r="D34" s="15"/>
      <c r="E34" s="72">
        <v>614100</v>
      </c>
      <c r="F34" s="69" t="s">
        <v>142</v>
      </c>
      <c r="G34" s="71">
        <v>295000</v>
      </c>
      <c r="H34" s="71"/>
      <c r="I34" s="90">
        <f t="shared" si="0"/>
        <v>0</v>
      </c>
    </row>
    <row r="35" spans="2:9" ht="12.75" customHeight="1">
      <c r="B35" s="14"/>
      <c r="C35" s="15"/>
      <c r="D35" s="15"/>
      <c r="E35" s="16">
        <v>614200</v>
      </c>
      <c r="F35" s="28" t="s">
        <v>31</v>
      </c>
      <c r="G35" s="71">
        <v>150000</v>
      </c>
      <c r="H35" s="71"/>
      <c r="I35" s="90">
        <f t="shared" si="0"/>
        <v>0</v>
      </c>
    </row>
    <row r="36" spans="2:9" s="118" customFormat="1" ht="24.75" customHeight="1">
      <c r="B36" s="110"/>
      <c r="C36" s="111"/>
      <c r="D36" s="111"/>
      <c r="E36" s="113">
        <v>614200</v>
      </c>
      <c r="F36" s="119" t="s">
        <v>132</v>
      </c>
      <c r="G36" s="115">
        <v>15000</v>
      </c>
      <c r="H36" s="115"/>
      <c r="I36" s="116">
        <f t="shared" si="0"/>
        <v>0</v>
      </c>
    </row>
    <row r="37" spans="2:9" ht="12.75" customHeight="1">
      <c r="B37" s="14"/>
      <c r="C37" s="15"/>
      <c r="D37" s="15"/>
      <c r="E37" s="38">
        <v>614300</v>
      </c>
      <c r="F37" s="28" t="s">
        <v>24</v>
      </c>
      <c r="G37" s="71">
        <v>40000</v>
      </c>
      <c r="H37" s="71"/>
      <c r="I37" s="90">
        <f t="shared" si="0"/>
        <v>0</v>
      </c>
    </row>
    <row r="38" spans="2:10" ht="12.75" customHeight="1">
      <c r="B38" s="14"/>
      <c r="C38" s="15"/>
      <c r="D38" s="15"/>
      <c r="E38" s="38">
        <v>614300</v>
      </c>
      <c r="F38" s="28" t="s">
        <v>25</v>
      </c>
      <c r="G38" s="71">
        <v>200000</v>
      </c>
      <c r="H38" s="71"/>
      <c r="I38" s="90">
        <f t="shared" si="0"/>
        <v>0</v>
      </c>
      <c r="J38" s="62"/>
    </row>
    <row r="39" spans="2:10" ht="12.75" customHeight="1">
      <c r="B39" s="14"/>
      <c r="C39" s="15"/>
      <c r="D39" s="15"/>
      <c r="E39" s="38"/>
      <c r="F39" s="28"/>
      <c r="G39" s="71"/>
      <c r="H39" s="71"/>
      <c r="I39" s="90">
        <f t="shared" si="0"/>
      </c>
      <c r="J39" s="62"/>
    </row>
    <row r="40" spans="2:10" ht="12.75" customHeight="1">
      <c r="B40" s="14"/>
      <c r="C40" s="15"/>
      <c r="D40" s="15"/>
      <c r="E40" s="9">
        <v>615000</v>
      </c>
      <c r="F40" s="31" t="s">
        <v>12</v>
      </c>
      <c r="G40" s="63">
        <f>G41</f>
        <v>0</v>
      </c>
      <c r="H40" s="63">
        <f>H41</f>
        <v>0</v>
      </c>
      <c r="I40" s="89">
        <f t="shared" si="0"/>
      </c>
      <c r="J40" s="62"/>
    </row>
    <row r="41" spans="2:10" ht="12.75" customHeight="1">
      <c r="B41" s="14"/>
      <c r="C41" s="15"/>
      <c r="D41" s="15"/>
      <c r="E41" s="16">
        <v>615100</v>
      </c>
      <c r="F41" s="46" t="s">
        <v>12</v>
      </c>
      <c r="G41" s="71">
        <v>0</v>
      </c>
      <c r="H41" s="71"/>
      <c r="I41" s="90">
        <f t="shared" si="0"/>
      </c>
      <c r="J41" s="62"/>
    </row>
    <row r="42" spans="2:9" ht="12.75" customHeight="1">
      <c r="B42" s="14"/>
      <c r="C42" s="15"/>
      <c r="D42" s="15"/>
      <c r="E42" s="38"/>
      <c r="F42" s="28"/>
      <c r="G42" s="71"/>
      <c r="H42" s="71"/>
      <c r="I42" s="90">
        <f t="shared" si="0"/>
      </c>
    </row>
    <row r="43" spans="2:9" ht="12.75" customHeight="1">
      <c r="B43" s="14"/>
      <c r="C43" s="15"/>
      <c r="D43" s="15"/>
      <c r="E43" s="9">
        <v>616000</v>
      </c>
      <c r="F43" s="31" t="s">
        <v>111</v>
      </c>
      <c r="G43" s="63">
        <f>G44</f>
        <v>6500</v>
      </c>
      <c r="H43" s="63">
        <f>H44</f>
        <v>0</v>
      </c>
      <c r="I43" s="89">
        <f t="shared" si="0"/>
        <v>0</v>
      </c>
    </row>
    <row r="44" spans="2:9" ht="12.75" customHeight="1">
      <c r="B44" s="14"/>
      <c r="C44" s="15"/>
      <c r="D44" s="15"/>
      <c r="E44" s="16">
        <v>616300</v>
      </c>
      <c r="F44" s="46" t="s">
        <v>118</v>
      </c>
      <c r="G44" s="71">
        <v>6500</v>
      </c>
      <c r="H44" s="71"/>
      <c r="I44" s="90">
        <f t="shared" si="0"/>
        <v>0</v>
      </c>
    </row>
    <row r="45" spans="2:9" ht="12.75" customHeight="1">
      <c r="B45" s="14"/>
      <c r="C45" s="15"/>
      <c r="D45" s="15"/>
      <c r="E45" s="16"/>
      <c r="F45" s="15"/>
      <c r="G45" s="52"/>
      <c r="H45" s="52"/>
      <c r="I45" s="90">
        <f t="shared" si="0"/>
      </c>
    </row>
    <row r="46" spans="2:9" s="1" customFormat="1" ht="12.75" customHeight="1">
      <c r="B46" s="17"/>
      <c r="C46" s="12"/>
      <c r="D46" s="12"/>
      <c r="E46" s="9">
        <v>821000</v>
      </c>
      <c r="F46" s="12" t="s">
        <v>13</v>
      </c>
      <c r="G46" s="63">
        <f>SUM(G47:G48)</f>
        <v>1000</v>
      </c>
      <c r="H46" s="63">
        <f>SUM(H47:H48)</f>
        <v>0</v>
      </c>
      <c r="I46" s="89">
        <f t="shared" si="0"/>
        <v>0</v>
      </c>
    </row>
    <row r="47" spans="2:9" ht="12.75" customHeight="1">
      <c r="B47" s="14"/>
      <c r="C47" s="15"/>
      <c r="D47" s="15"/>
      <c r="E47" s="16">
        <v>821200</v>
      </c>
      <c r="F47" s="15" t="s">
        <v>14</v>
      </c>
      <c r="G47" s="52">
        <v>0</v>
      </c>
      <c r="H47" s="52"/>
      <c r="I47" s="90">
        <f t="shared" si="0"/>
      </c>
    </row>
    <row r="48" spans="2:9" ht="12.75" customHeight="1">
      <c r="B48" s="14"/>
      <c r="C48" s="15"/>
      <c r="D48" s="15"/>
      <c r="E48" s="16">
        <v>821300</v>
      </c>
      <c r="F48" s="15" t="s">
        <v>15</v>
      </c>
      <c r="G48" s="71">
        <v>1000</v>
      </c>
      <c r="H48" s="71"/>
      <c r="I48" s="90">
        <f t="shared" si="0"/>
        <v>0</v>
      </c>
    </row>
    <row r="49" spans="2:9" ht="12.75" customHeight="1">
      <c r="B49" s="14"/>
      <c r="C49" s="15"/>
      <c r="D49" s="15"/>
      <c r="E49" s="16"/>
      <c r="F49" s="15"/>
      <c r="G49" s="52"/>
      <c r="H49" s="52"/>
      <c r="I49" s="90">
        <f t="shared" si="0"/>
      </c>
    </row>
    <row r="50" spans="2:9" ht="12.75" customHeight="1">
      <c r="B50" s="14"/>
      <c r="C50" s="15"/>
      <c r="D50" s="15"/>
      <c r="E50" s="9">
        <v>823000</v>
      </c>
      <c r="F50" s="12" t="s">
        <v>112</v>
      </c>
      <c r="G50" s="63">
        <f>G51</f>
        <v>75000</v>
      </c>
      <c r="H50" s="63">
        <f>H51</f>
        <v>0</v>
      </c>
      <c r="I50" s="89">
        <f t="shared" si="0"/>
        <v>0</v>
      </c>
    </row>
    <row r="51" spans="2:9" ht="12.75" customHeight="1">
      <c r="B51" s="14"/>
      <c r="C51" s="15"/>
      <c r="D51" s="15"/>
      <c r="E51" s="16">
        <v>823300</v>
      </c>
      <c r="F51" s="26" t="s">
        <v>101</v>
      </c>
      <c r="G51" s="71">
        <v>75000</v>
      </c>
      <c r="H51" s="71"/>
      <c r="I51" s="90">
        <f t="shared" si="0"/>
        <v>0</v>
      </c>
    </row>
    <row r="52" spans="2:9" ht="12.75" customHeight="1">
      <c r="B52" s="14"/>
      <c r="C52" s="15"/>
      <c r="D52" s="15"/>
      <c r="E52" s="16"/>
      <c r="F52" s="26"/>
      <c r="G52" s="52"/>
      <c r="H52" s="52"/>
      <c r="I52" s="90">
        <f t="shared" si="0"/>
      </c>
    </row>
    <row r="53" spans="2:9" ht="12.75" customHeight="1">
      <c r="B53" s="14"/>
      <c r="C53" s="15"/>
      <c r="D53" s="15"/>
      <c r="E53" s="16"/>
      <c r="F53" s="15"/>
      <c r="G53" s="52"/>
      <c r="H53" s="52"/>
      <c r="I53" s="90">
        <f t="shared" si="0"/>
      </c>
    </row>
    <row r="54" spans="2:9" s="1" customFormat="1" ht="12.75" customHeight="1">
      <c r="B54" s="17"/>
      <c r="C54" s="12"/>
      <c r="D54" s="12"/>
      <c r="E54" s="9"/>
      <c r="F54" s="12" t="s">
        <v>16</v>
      </c>
      <c r="G54" s="20">
        <v>10</v>
      </c>
      <c r="H54" s="20"/>
      <c r="I54" s="90"/>
    </row>
    <row r="55" spans="2:9" s="1" customFormat="1" ht="12.75" customHeight="1">
      <c r="B55" s="17"/>
      <c r="C55" s="12"/>
      <c r="D55" s="12"/>
      <c r="E55" s="9"/>
      <c r="F55" s="12" t="s">
        <v>32</v>
      </c>
      <c r="G55" s="20">
        <f>G7+G13+G17+G31+G40+G43+G46+G50</f>
        <v>1685040</v>
      </c>
      <c r="H55" s="20">
        <f>H7+H13+H17+H31+H40+H43+H46+H50</f>
        <v>0</v>
      </c>
      <c r="I55" s="89">
        <f t="shared" si="0"/>
        <v>0</v>
      </c>
    </row>
    <row r="56" spans="2:9" s="1" customFormat="1" ht="12.75" customHeight="1">
      <c r="B56" s="17"/>
      <c r="C56" s="12"/>
      <c r="D56" s="12"/>
      <c r="E56" s="9"/>
      <c r="F56" s="12" t="s">
        <v>17</v>
      </c>
      <c r="G56" s="15"/>
      <c r="H56" s="15"/>
      <c r="I56" s="91"/>
    </row>
    <row r="57" spans="2:9" s="1" customFormat="1" ht="12.75" customHeight="1">
      <c r="B57" s="17"/>
      <c r="C57" s="12"/>
      <c r="D57" s="12"/>
      <c r="E57" s="9"/>
      <c r="F57" s="12" t="s">
        <v>18</v>
      </c>
      <c r="G57" s="15"/>
      <c r="H57" s="15"/>
      <c r="I57" s="91"/>
    </row>
    <row r="58" spans="2:9" ht="12.75" customHeight="1" thickBot="1">
      <c r="B58" s="21"/>
      <c r="C58" s="22"/>
      <c r="D58" s="22"/>
      <c r="E58" s="23"/>
      <c r="F58" s="22"/>
      <c r="G58" s="22"/>
      <c r="H58" s="22"/>
      <c r="I58" s="93"/>
    </row>
    <row r="61" ht="12.75">
      <c r="B61" s="51"/>
    </row>
    <row r="62" ht="12.75">
      <c r="B62" s="51"/>
    </row>
    <row r="63" ht="12.75">
      <c r="B63" s="51"/>
    </row>
    <row r="64" ht="12.75">
      <c r="B64" s="51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2:M63"/>
  <sheetViews>
    <sheetView workbookViewId="0" topLeftCell="B1">
      <selection activeCell="H3" sqref="H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5" t="s">
        <v>37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2512520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38</v>
      </c>
      <c r="C6" s="11" t="s">
        <v>4</v>
      </c>
      <c r="D6" s="11" t="s">
        <v>5</v>
      </c>
      <c r="E6" s="9"/>
      <c r="F6" s="9"/>
      <c r="G6" s="9"/>
      <c r="H6" s="98"/>
      <c r="I6" s="88"/>
    </row>
    <row r="7" spans="2:9" s="2" customFormat="1" ht="12.75" customHeight="1">
      <c r="B7" s="10"/>
      <c r="C7" s="11"/>
      <c r="D7" s="11"/>
      <c r="E7" s="9">
        <v>600000</v>
      </c>
      <c r="F7" s="27" t="s">
        <v>39</v>
      </c>
      <c r="G7" s="99">
        <f>G8+G9+G10</f>
        <v>645000</v>
      </c>
      <c r="H7" s="99">
        <f>H8+H9+H10</f>
        <v>0</v>
      </c>
      <c r="I7" s="127">
        <f aca="true" t="shared" si="0" ref="I7:I57">IF(G7=0,"",H7/G7*100)</f>
        <v>0</v>
      </c>
    </row>
    <row r="8" spans="2:9" s="2" customFormat="1" ht="12.75" customHeight="1">
      <c r="B8" s="10"/>
      <c r="C8" s="11"/>
      <c r="D8" s="11"/>
      <c r="E8" s="38">
        <v>600000</v>
      </c>
      <c r="F8" s="39" t="s">
        <v>20</v>
      </c>
      <c r="G8" s="97">
        <v>600000</v>
      </c>
      <c r="H8" s="97"/>
      <c r="I8" s="90">
        <f t="shared" si="0"/>
        <v>0</v>
      </c>
    </row>
    <row r="9" spans="2:9" s="2" customFormat="1" ht="12.75" customHeight="1">
      <c r="B9" s="10"/>
      <c r="C9" s="11"/>
      <c r="D9" s="11"/>
      <c r="E9" s="38">
        <v>600000</v>
      </c>
      <c r="F9" s="39" t="s">
        <v>21</v>
      </c>
      <c r="G9" s="97">
        <v>30000</v>
      </c>
      <c r="H9" s="97"/>
      <c r="I9" s="90">
        <f t="shared" si="0"/>
        <v>0</v>
      </c>
    </row>
    <row r="10" spans="2:9" s="2" customFormat="1" ht="12.75" customHeight="1">
      <c r="B10" s="10"/>
      <c r="C10" s="11"/>
      <c r="D10" s="11"/>
      <c r="E10" s="38">
        <v>600000</v>
      </c>
      <c r="F10" s="39" t="s">
        <v>40</v>
      </c>
      <c r="G10" s="97">
        <v>15000</v>
      </c>
      <c r="H10" s="97"/>
      <c r="I10" s="90">
        <f t="shared" si="0"/>
        <v>0</v>
      </c>
    </row>
    <row r="11" spans="2:9" s="2" customFormat="1" ht="12.75" customHeight="1">
      <c r="B11" s="10"/>
      <c r="C11" s="11"/>
      <c r="D11" s="11"/>
      <c r="E11" s="9"/>
      <c r="F11" s="9"/>
      <c r="G11" s="100"/>
      <c r="H11" s="100"/>
      <c r="I11" s="90">
        <f t="shared" si="0"/>
      </c>
    </row>
    <row r="12" spans="2:9" s="1" customFormat="1" ht="12.75" customHeight="1">
      <c r="B12" s="17"/>
      <c r="C12" s="12"/>
      <c r="D12" s="12"/>
      <c r="E12" s="9">
        <v>611000</v>
      </c>
      <c r="F12" s="12" t="s">
        <v>81</v>
      </c>
      <c r="G12" s="142">
        <f>SUM(G13:G16)</f>
        <v>355500</v>
      </c>
      <c r="H12" s="142">
        <f>SUM(H13:H16)</f>
        <v>0</v>
      </c>
      <c r="I12" s="127">
        <f t="shared" si="0"/>
        <v>0</v>
      </c>
    </row>
    <row r="13" spans="2:9" ht="12.75" customHeight="1">
      <c r="B13" s="14"/>
      <c r="C13" s="15"/>
      <c r="D13" s="15"/>
      <c r="E13" s="16">
        <v>611100</v>
      </c>
      <c r="F13" s="26" t="s">
        <v>106</v>
      </c>
      <c r="G13" s="137">
        <v>128000</v>
      </c>
      <c r="H13" s="137"/>
      <c r="I13" s="90">
        <f t="shared" si="0"/>
        <v>0</v>
      </c>
    </row>
    <row r="14" spans="2:9" ht="12.75" customHeight="1">
      <c r="B14" s="14"/>
      <c r="C14" s="15"/>
      <c r="D14" s="15"/>
      <c r="E14" s="16">
        <v>611200</v>
      </c>
      <c r="F14" s="15" t="s">
        <v>107</v>
      </c>
      <c r="G14" s="137">
        <v>25600</v>
      </c>
      <c r="H14" s="137"/>
      <c r="I14" s="90">
        <f t="shared" si="0"/>
        <v>0</v>
      </c>
    </row>
    <row r="15" spans="2:11" ht="12.75" customHeight="1">
      <c r="B15" s="14"/>
      <c r="C15" s="15"/>
      <c r="D15" s="15"/>
      <c r="E15" s="16">
        <v>611200</v>
      </c>
      <c r="F15" s="134" t="s">
        <v>151</v>
      </c>
      <c r="G15" s="137">
        <v>201900</v>
      </c>
      <c r="H15" s="137"/>
      <c r="I15" s="90">
        <f t="shared" si="0"/>
        <v>0</v>
      </c>
      <c r="K15" s="54"/>
    </row>
    <row r="16" spans="2:9" ht="12.75" customHeight="1">
      <c r="B16" s="14"/>
      <c r="C16" s="15"/>
      <c r="D16" s="15"/>
      <c r="E16" s="16"/>
      <c r="F16" s="26"/>
      <c r="G16" s="142"/>
      <c r="H16" s="142"/>
      <c r="I16" s="90">
        <f t="shared" si="0"/>
      </c>
    </row>
    <row r="17" spans="2:9" ht="12.75" customHeight="1">
      <c r="B17" s="14"/>
      <c r="C17" s="15"/>
      <c r="D17" s="15"/>
      <c r="E17" s="16"/>
      <c r="F17" s="15"/>
      <c r="G17" s="137"/>
      <c r="H17" s="137"/>
      <c r="I17" s="90">
        <f t="shared" si="0"/>
      </c>
    </row>
    <row r="18" spans="2:9" s="1" customFormat="1" ht="12.75" customHeight="1">
      <c r="B18" s="17"/>
      <c r="C18" s="12"/>
      <c r="D18" s="12"/>
      <c r="E18" s="9">
        <v>612000</v>
      </c>
      <c r="F18" s="12" t="s">
        <v>80</v>
      </c>
      <c r="G18" s="142">
        <f>G19+G20</f>
        <v>13760</v>
      </c>
      <c r="H18" s="142">
        <f>H19+H20</f>
        <v>0</v>
      </c>
      <c r="I18" s="127">
        <f t="shared" si="0"/>
        <v>0</v>
      </c>
    </row>
    <row r="19" spans="2:9" ht="12.75" customHeight="1">
      <c r="B19" s="14"/>
      <c r="C19" s="15"/>
      <c r="D19" s="15"/>
      <c r="E19" s="16">
        <v>612100</v>
      </c>
      <c r="F19" s="18" t="s">
        <v>6</v>
      </c>
      <c r="G19" s="137">
        <v>13760</v>
      </c>
      <c r="H19" s="137"/>
      <c r="I19" s="90">
        <f t="shared" si="0"/>
        <v>0</v>
      </c>
    </row>
    <row r="20" spans="2:9" ht="12.75" customHeight="1">
      <c r="B20" s="14"/>
      <c r="C20" s="15"/>
      <c r="D20" s="15"/>
      <c r="E20" s="16"/>
      <c r="F20" s="15"/>
      <c r="G20" s="94"/>
      <c r="H20" s="94"/>
      <c r="I20" s="90">
        <f t="shared" si="0"/>
      </c>
    </row>
    <row r="21" spans="2:9" ht="12.75" customHeight="1">
      <c r="B21" s="14"/>
      <c r="C21" s="15"/>
      <c r="D21" s="15"/>
      <c r="E21" s="16"/>
      <c r="F21" s="15"/>
      <c r="G21" s="94"/>
      <c r="H21" s="94"/>
      <c r="I21" s="90">
        <f t="shared" si="0"/>
      </c>
    </row>
    <row r="22" spans="2:9" s="1" customFormat="1" ht="12.75" customHeight="1">
      <c r="B22" s="17"/>
      <c r="C22" s="12"/>
      <c r="D22" s="12"/>
      <c r="E22" s="9">
        <v>613000</v>
      </c>
      <c r="F22" s="12" t="s">
        <v>82</v>
      </c>
      <c r="G22" s="95">
        <f>SUM(G23:G33)</f>
        <v>433260</v>
      </c>
      <c r="H22" s="95">
        <f>SUM(H23:H33)</f>
        <v>0</v>
      </c>
      <c r="I22" s="127">
        <f t="shared" si="0"/>
        <v>0</v>
      </c>
    </row>
    <row r="23" spans="2:9" ht="12.75" customHeight="1">
      <c r="B23" s="14"/>
      <c r="C23" s="15"/>
      <c r="D23" s="15"/>
      <c r="E23" s="16">
        <v>613100</v>
      </c>
      <c r="F23" s="15" t="s">
        <v>7</v>
      </c>
      <c r="G23" s="94">
        <v>14000</v>
      </c>
      <c r="H23" s="94"/>
      <c r="I23" s="90">
        <f t="shared" si="0"/>
        <v>0</v>
      </c>
    </row>
    <row r="24" spans="2:9" ht="12.75" customHeight="1">
      <c r="B24" s="14"/>
      <c r="C24" s="15"/>
      <c r="D24" s="15"/>
      <c r="E24" s="16">
        <v>613200</v>
      </c>
      <c r="F24" s="15" t="s">
        <v>8</v>
      </c>
      <c r="G24" s="94">
        <v>0</v>
      </c>
      <c r="H24" s="94"/>
      <c r="I24" s="90">
        <f t="shared" si="0"/>
      </c>
    </row>
    <row r="25" spans="2:9" ht="12.75" customHeight="1">
      <c r="B25" s="14"/>
      <c r="C25" s="15"/>
      <c r="D25" s="15"/>
      <c r="E25" s="16">
        <v>613300</v>
      </c>
      <c r="F25" s="26" t="s">
        <v>108</v>
      </c>
      <c r="G25" s="94">
        <v>5500</v>
      </c>
      <c r="H25" s="94"/>
      <c r="I25" s="90">
        <f t="shared" si="0"/>
        <v>0</v>
      </c>
    </row>
    <row r="26" spans="2:9" ht="12.75" customHeight="1">
      <c r="B26" s="14"/>
      <c r="C26" s="15"/>
      <c r="D26" s="15"/>
      <c r="E26" s="16">
        <v>613400</v>
      </c>
      <c r="F26" s="15" t="s">
        <v>83</v>
      </c>
      <c r="G26" s="94">
        <v>1500</v>
      </c>
      <c r="H26" s="94"/>
      <c r="I26" s="90">
        <f t="shared" si="0"/>
        <v>0</v>
      </c>
    </row>
    <row r="27" spans="2:9" ht="12.75" customHeight="1">
      <c r="B27" s="14"/>
      <c r="C27" s="15"/>
      <c r="D27" s="15"/>
      <c r="E27" s="16">
        <v>613500</v>
      </c>
      <c r="F27" s="15" t="s">
        <v>9</v>
      </c>
      <c r="G27" s="96">
        <v>1500</v>
      </c>
      <c r="H27" s="96"/>
      <c r="I27" s="90">
        <f t="shared" si="0"/>
        <v>0</v>
      </c>
    </row>
    <row r="28" spans="2:9" ht="12.75" customHeight="1">
      <c r="B28" s="14"/>
      <c r="C28" s="15"/>
      <c r="D28" s="15"/>
      <c r="E28" s="16">
        <v>613600</v>
      </c>
      <c r="F28" s="26" t="s">
        <v>109</v>
      </c>
      <c r="G28" s="94">
        <v>0</v>
      </c>
      <c r="H28" s="94"/>
      <c r="I28" s="90">
        <f t="shared" si="0"/>
      </c>
    </row>
    <row r="29" spans="2:9" ht="12.75" customHeight="1">
      <c r="B29" s="14"/>
      <c r="C29" s="15"/>
      <c r="D29" s="15"/>
      <c r="E29" s="16">
        <v>613700</v>
      </c>
      <c r="F29" s="15" t="s">
        <v>10</v>
      </c>
      <c r="G29" s="94">
        <v>7000</v>
      </c>
      <c r="H29" s="94"/>
      <c r="I29" s="90">
        <f t="shared" si="0"/>
        <v>0</v>
      </c>
    </row>
    <row r="30" spans="2:9" ht="12.75" customHeight="1">
      <c r="B30" s="14"/>
      <c r="C30" s="15"/>
      <c r="D30" s="15"/>
      <c r="E30" s="16">
        <v>613800</v>
      </c>
      <c r="F30" s="15" t="s">
        <v>84</v>
      </c>
      <c r="G30" s="97">
        <v>3460</v>
      </c>
      <c r="H30" s="97"/>
      <c r="I30" s="90">
        <f t="shared" si="0"/>
        <v>0</v>
      </c>
    </row>
    <row r="31" spans="2:10" ht="12.75" customHeight="1">
      <c r="B31" s="14"/>
      <c r="C31" s="15"/>
      <c r="D31" s="15"/>
      <c r="E31" s="73">
        <v>613900</v>
      </c>
      <c r="F31" s="19" t="s">
        <v>85</v>
      </c>
      <c r="G31" s="97">
        <v>162100</v>
      </c>
      <c r="H31" s="97"/>
      <c r="I31" s="90">
        <f t="shared" si="0"/>
        <v>0</v>
      </c>
      <c r="J31" s="51"/>
    </row>
    <row r="32" spans="2:9" ht="12.75" customHeight="1">
      <c r="B32" s="14"/>
      <c r="C32" s="15"/>
      <c r="D32" s="15"/>
      <c r="E32" s="16">
        <v>613900</v>
      </c>
      <c r="F32" s="26" t="s">
        <v>114</v>
      </c>
      <c r="G32" s="97">
        <v>29500</v>
      </c>
      <c r="H32" s="97"/>
      <c r="I32" s="90">
        <f t="shared" si="0"/>
        <v>0</v>
      </c>
    </row>
    <row r="33" spans="2:9" ht="12.75" customHeight="1">
      <c r="B33" s="14"/>
      <c r="C33" s="15"/>
      <c r="D33" s="15"/>
      <c r="E33" s="16">
        <v>613900</v>
      </c>
      <c r="F33" s="134" t="s">
        <v>152</v>
      </c>
      <c r="G33" s="94">
        <v>208700</v>
      </c>
      <c r="H33" s="94"/>
      <c r="I33" s="90">
        <f t="shared" si="0"/>
        <v>0</v>
      </c>
    </row>
    <row r="34" spans="2:9" ht="12.75" customHeight="1">
      <c r="B34" s="14"/>
      <c r="C34" s="15"/>
      <c r="D34" s="15"/>
      <c r="E34" s="16"/>
      <c r="F34" s="15"/>
      <c r="G34" s="94"/>
      <c r="H34" s="94"/>
      <c r="I34" s="90">
        <f t="shared" si="0"/>
      </c>
    </row>
    <row r="35" spans="2:9" s="1" customFormat="1" ht="12.75" customHeight="1">
      <c r="B35" s="17"/>
      <c r="C35" s="12"/>
      <c r="D35" s="12"/>
      <c r="E35" s="9">
        <v>614000</v>
      </c>
      <c r="F35" s="12" t="s">
        <v>110</v>
      </c>
      <c r="G35" s="100">
        <f>SUM(G36:G46)</f>
        <v>855000</v>
      </c>
      <c r="H35" s="100">
        <f>SUM(H36:H46)</f>
        <v>0</v>
      </c>
      <c r="I35" s="127">
        <f t="shared" si="0"/>
        <v>0</v>
      </c>
    </row>
    <row r="36" spans="2:9" s="58" customFormat="1" ht="12.75" customHeight="1">
      <c r="B36" s="59"/>
      <c r="C36" s="18"/>
      <c r="D36" s="18"/>
      <c r="E36" s="38">
        <v>614100</v>
      </c>
      <c r="F36" s="18" t="s">
        <v>134</v>
      </c>
      <c r="G36" s="96">
        <v>100000</v>
      </c>
      <c r="H36" s="96"/>
      <c r="I36" s="90">
        <f t="shared" si="0"/>
        <v>0</v>
      </c>
    </row>
    <row r="37" spans="2:9" s="58" customFormat="1" ht="12.75" customHeight="1">
      <c r="B37" s="59"/>
      <c r="C37" s="18"/>
      <c r="D37" s="18"/>
      <c r="E37" s="38">
        <v>614100</v>
      </c>
      <c r="F37" s="70" t="s">
        <v>135</v>
      </c>
      <c r="G37" s="96">
        <v>200000</v>
      </c>
      <c r="H37" s="96"/>
      <c r="I37" s="90">
        <f t="shared" si="0"/>
        <v>0</v>
      </c>
    </row>
    <row r="38" spans="2:13" s="125" customFormat="1" ht="26.25" customHeight="1">
      <c r="B38" s="120"/>
      <c r="C38" s="121"/>
      <c r="D38" s="121"/>
      <c r="E38" s="122">
        <v>614200</v>
      </c>
      <c r="F38" s="123" t="s">
        <v>136</v>
      </c>
      <c r="G38" s="124">
        <v>150000</v>
      </c>
      <c r="H38" s="124"/>
      <c r="I38" s="116">
        <f t="shared" si="0"/>
        <v>0</v>
      </c>
      <c r="M38" s="126"/>
    </row>
    <row r="39" spans="2:9" ht="24.75" customHeight="1">
      <c r="B39" s="14"/>
      <c r="C39" s="15"/>
      <c r="D39" s="15"/>
      <c r="E39" s="16">
        <v>614300</v>
      </c>
      <c r="F39" s="140" t="s">
        <v>149</v>
      </c>
      <c r="G39" s="101">
        <v>70000</v>
      </c>
      <c r="H39" s="101"/>
      <c r="I39" s="90">
        <f t="shared" si="0"/>
        <v>0</v>
      </c>
    </row>
    <row r="40" spans="2:9" ht="12.75" customHeight="1">
      <c r="B40" s="14"/>
      <c r="C40" s="15"/>
      <c r="D40" s="15"/>
      <c r="E40" s="16">
        <v>614300</v>
      </c>
      <c r="F40" s="65" t="s">
        <v>125</v>
      </c>
      <c r="G40" s="101">
        <v>35000</v>
      </c>
      <c r="H40" s="101"/>
      <c r="I40" s="90">
        <f t="shared" si="0"/>
        <v>0</v>
      </c>
    </row>
    <row r="41" spans="2:9" ht="12.75" customHeight="1">
      <c r="B41" s="14"/>
      <c r="C41" s="15"/>
      <c r="D41" s="15"/>
      <c r="E41" s="16">
        <v>614300</v>
      </c>
      <c r="F41" s="65" t="s">
        <v>128</v>
      </c>
      <c r="G41" s="101">
        <v>40000</v>
      </c>
      <c r="H41" s="101"/>
      <c r="I41" s="90">
        <f t="shared" si="0"/>
        <v>0</v>
      </c>
    </row>
    <row r="42" spans="2:9" ht="12.75" customHeight="1">
      <c r="B42" s="14"/>
      <c r="C42" s="15"/>
      <c r="D42" s="15"/>
      <c r="E42" s="16">
        <v>614300</v>
      </c>
      <c r="F42" s="65" t="s">
        <v>158</v>
      </c>
      <c r="G42" s="101">
        <v>40000</v>
      </c>
      <c r="H42" s="101"/>
      <c r="I42" s="90">
        <f t="shared" si="0"/>
        <v>0</v>
      </c>
    </row>
    <row r="43" spans="2:9" ht="24.75" customHeight="1">
      <c r="B43" s="14"/>
      <c r="C43" s="15"/>
      <c r="D43" s="15"/>
      <c r="E43" s="16">
        <v>614300</v>
      </c>
      <c r="F43" s="133" t="s">
        <v>143</v>
      </c>
      <c r="G43" s="101">
        <v>15000</v>
      </c>
      <c r="H43" s="101"/>
      <c r="I43" s="90">
        <f t="shared" si="0"/>
        <v>0</v>
      </c>
    </row>
    <row r="44" spans="2:9" ht="12.75" customHeight="1">
      <c r="B44" s="14"/>
      <c r="C44" s="15"/>
      <c r="D44" s="15"/>
      <c r="E44" s="16">
        <v>614300</v>
      </c>
      <c r="F44" s="65" t="s">
        <v>127</v>
      </c>
      <c r="G44" s="101">
        <v>30000</v>
      </c>
      <c r="H44" s="101"/>
      <c r="I44" s="90">
        <f t="shared" si="0"/>
        <v>0</v>
      </c>
    </row>
    <row r="45" spans="2:9" ht="12.75" customHeight="1">
      <c r="B45" s="14"/>
      <c r="C45" s="15"/>
      <c r="D45" s="15"/>
      <c r="E45" s="16">
        <v>614300</v>
      </c>
      <c r="F45" s="65" t="s">
        <v>159</v>
      </c>
      <c r="G45" s="101">
        <v>15000</v>
      </c>
      <c r="H45" s="101"/>
      <c r="I45" s="90">
        <f>IF(G45=0,"",H45/G45*100)</f>
        <v>0</v>
      </c>
    </row>
    <row r="46" spans="2:9" ht="12.75" customHeight="1">
      <c r="B46" s="14"/>
      <c r="C46" s="15"/>
      <c r="D46" s="15"/>
      <c r="E46" s="16">
        <v>614300</v>
      </c>
      <c r="F46" s="132" t="s">
        <v>19</v>
      </c>
      <c r="G46" s="101">
        <v>160000</v>
      </c>
      <c r="H46" s="101"/>
      <c r="I46" s="90">
        <f t="shared" si="0"/>
        <v>0</v>
      </c>
    </row>
    <row r="47" spans="2:9" ht="12.75" customHeight="1">
      <c r="B47" s="14"/>
      <c r="C47" s="15"/>
      <c r="D47" s="15"/>
      <c r="E47" s="16"/>
      <c r="F47" s="65"/>
      <c r="G47" s="101"/>
      <c r="H47" s="101"/>
      <c r="I47" s="90">
        <f t="shared" si="0"/>
      </c>
    </row>
    <row r="48" spans="2:9" ht="12.75" customHeight="1">
      <c r="B48" s="14"/>
      <c r="C48" s="15"/>
      <c r="D48" s="15"/>
      <c r="E48" s="9">
        <v>615000</v>
      </c>
      <c r="F48" s="12" t="s">
        <v>12</v>
      </c>
      <c r="G48" s="100">
        <f>G49</f>
        <v>700000</v>
      </c>
      <c r="H48" s="100">
        <f>H49</f>
        <v>0</v>
      </c>
      <c r="I48" s="127">
        <f t="shared" si="0"/>
        <v>0</v>
      </c>
    </row>
    <row r="49" spans="2:9" ht="12.75" customHeight="1">
      <c r="B49" s="14"/>
      <c r="C49" s="15"/>
      <c r="D49" s="15"/>
      <c r="E49" s="38">
        <v>615100</v>
      </c>
      <c r="F49" s="18" t="s">
        <v>12</v>
      </c>
      <c r="G49" s="96">
        <v>700000</v>
      </c>
      <c r="H49" s="96"/>
      <c r="I49" s="90">
        <f t="shared" si="0"/>
        <v>0</v>
      </c>
    </row>
    <row r="50" spans="2:9" ht="12.75" customHeight="1">
      <c r="B50" s="14"/>
      <c r="C50" s="15"/>
      <c r="D50" s="15"/>
      <c r="E50" s="16"/>
      <c r="F50" s="19"/>
      <c r="G50" s="97"/>
      <c r="H50" s="97"/>
      <c r="I50" s="90">
        <f t="shared" si="0"/>
      </c>
    </row>
    <row r="51" spans="2:9" ht="12.75" customHeight="1">
      <c r="B51" s="17"/>
      <c r="C51" s="12"/>
      <c r="D51" s="12"/>
      <c r="E51" s="9">
        <v>821000</v>
      </c>
      <c r="F51" s="12" t="s">
        <v>13</v>
      </c>
      <c r="G51" s="20">
        <f>SUM(G52:G54)</f>
        <v>210000</v>
      </c>
      <c r="H51" s="20">
        <f>SUM(H52:H54)</f>
        <v>0</v>
      </c>
      <c r="I51" s="127">
        <f t="shared" si="0"/>
        <v>0</v>
      </c>
    </row>
    <row r="52" spans="2:9" ht="12.75" customHeight="1">
      <c r="B52" s="14"/>
      <c r="C52" s="15"/>
      <c r="D52" s="15"/>
      <c r="E52" s="16">
        <v>821200</v>
      </c>
      <c r="F52" s="15" t="s">
        <v>14</v>
      </c>
      <c r="G52" s="52">
        <v>0</v>
      </c>
      <c r="H52" s="52"/>
      <c r="I52" s="90">
        <f t="shared" si="0"/>
      </c>
    </row>
    <row r="53" spans="2:9" ht="12.75" customHeight="1">
      <c r="B53" s="14"/>
      <c r="C53" s="15"/>
      <c r="D53" s="15"/>
      <c r="E53" s="16">
        <v>821300</v>
      </c>
      <c r="F53" s="15" t="s">
        <v>15</v>
      </c>
      <c r="G53" s="71">
        <v>10000</v>
      </c>
      <c r="H53" s="71"/>
      <c r="I53" s="90">
        <f t="shared" si="0"/>
        <v>0</v>
      </c>
    </row>
    <row r="54" spans="2:9" ht="12.75" customHeight="1">
      <c r="B54" s="14"/>
      <c r="C54" s="15"/>
      <c r="D54" s="15"/>
      <c r="E54" s="16">
        <v>821500</v>
      </c>
      <c r="F54" s="15" t="s">
        <v>145</v>
      </c>
      <c r="G54" s="105">
        <v>200000</v>
      </c>
      <c r="H54" s="105"/>
      <c r="I54" s="90">
        <f t="shared" si="0"/>
        <v>0</v>
      </c>
    </row>
    <row r="55" spans="2:9" s="1" customFormat="1" ht="12.75" customHeight="1">
      <c r="B55" s="14"/>
      <c r="C55" s="15"/>
      <c r="D55" s="15"/>
      <c r="E55" s="16"/>
      <c r="F55" s="15"/>
      <c r="G55" s="20"/>
      <c r="H55" s="20"/>
      <c r="I55" s="90">
        <f t="shared" si="0"/>
      </c>
    </row>
    <row r="56" spans="2:9" ht="12.75" customHeight="1">
      <c r="B56" s="17"/>
      <c r="C56" s="12"/>
      <c r="D56" s="12"/>
      <c r="E56" s="9"/>
      <c r="F56" s="12" t="s">
        <v>16</v>
      </c>
      <c r="G56" s="20">
        <v>6</v>
      </c>
      <c r="H56" s="20"/>
      <c r="I56" s="90"/>
    </row>
    <row r="57" spans="2:9" ht="12.75" customHeight="1">
      <c r="B57" s="17"/>
      <c r="C57" s="12"/>
      <c r="D57" s="12"/>
      <c r="E57" s="9"/>
      <c r="F57" s="12" t="s">
        <v>32</v>
      </c>
      <c r="G57" s="20">
        <f>G7+G12+G18+G22+G35+G48+G51</f>
        <v>3212520</v>
      </c>
      <c r="H57" s="20">
        <f>H7+H12+H18+H22+H35+H48+H51</f>
        <v>0</v>
      </c>
      <c r="I57" s="127">
        <f t="shared" si="0"/>
        <v>0</v>
      </c>
    </row>
    <row r="58" spans="2:9" ht="12.75" customHeight="1">
      <c r="B58" s="17"/>
      <c r="C58" s="12"/>
      <c r="D58" s="12"/>
      <c r="E58" s="9"/>
      <c r="F58" s="12" t="s">
        <v>17</v>
      </c>
      <c r="G58" s="20"/>
      <c r="H58" s="15"/>
      <c r="I58" s="91"/>
    </row>
    <row r="59" spans="2:9" ht="12.75" customHeight="1">
      <c r="B59" s="17"/>
      <c r="C59" s="12"/>
      <c r="D59" s="12"/>
      <c r="E59" s="9"/>
      <c r="F59" s="12" t="s">
        <v>18</v>
      </c>
      <c r="G59" s="20"/>
      <c r="H59" s="15"/>
      <c r="I59" s="91"/>
    </row>
    <row r="60" spans="2:9" s="1" customFormat="1" ht="12.75" customHeight="1" thickBot="1">
      <c r="B60" s="21"/>
      <c r="C60" s="22"/>
      <c r="D60" s="22"/>
      <c r="E60" s="23"/>
      <c r="F60" s="22"/>
      <c r="G60" s="35"/>
      <c r="H60" s="22"/>
      <c r="I60" s="93"/>
    </row>
    <row r="61" spans="2:9" s="1" customFormat="1" ht="12.75" customHeight="1">
      <c r="B61" s="13"/>
      <c r="C61" s="13"/>
      <c r="D61" s="13"/>
      <c r="E61" s="24"/>
      <c r="F61" s="13"/>
      <c r="G61" s="13"/>
      <c r="H61" s="13"/>
      <c r="I61" s="80"/>
    </row>
    <row r="62" spans="2:9" s="1" customFormat="1" ht="12.75" customHeight="1">
      <c r="B62" s="13"/>
      <c r="C62" s="13"/>
      <c r="D62" s="13"/>
      <c r="E62" s="24"/>
      <c r="F62" s="13"/>
      <c r="G62" s="13"/>
      <c r="H62" s="13"/>
      <c r="I62" s="80"/>
    </row>
    <row r="63" spans="2:9" s="1" customFormat="1" ht="12.75" customHeight="1">
      <c r="B63" s="13"/>
      <c r="C63" s="13"/>
      <c r="D63" s="13"/>
      <c r="E63" s="24"/>
      <c r="F63" s="13"/>
      <c r="G63" s="13"/>
      <c r="H63" s="13"/>
      <c r="I63" s="80"/>
    </row>
    <row r="64" ht="12.75" customHeight="1"/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B2:L62"/>
  <sheetViews>
    <sheetView zoomScaleSheetLayoutView="100" workbookViewId="0" topLeftCell="C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86</v>
      </c>
      <c r="C2" s="143"/>
      <c r="D2" s="143"/>
      <c r="E2" s="143"/>
      <c r="F2" s="143"/>
      <c r="G2" s="143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62</v>
      </c>
      <c r="C6" s="11" t="s">
        <v>51</v>
      </c>
      <c r="D6" s="11" t="s">
        <v>36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1104340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892240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212100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11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  <c r="K12" s="51" t="s">
        <v>93</v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98200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98200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155500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6000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60000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8000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22000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2500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17000</v>
      </c>
      <c r="H24" s="34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34">
        <v>0</v>
      </c>
      <c r="H25" s="34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40000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64">
        <v>0</v>
      </c>
      <c r="H27" s="64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SUM(G37:G39)</f>
        <v>30000</v>
      </c>
      <c r="H36" s="20">
        <f>SUM(H37:H39)</f>
        <v>0</v>
      </c>
      <c r="I36" s="89">
        <f t="shared" si="0"/>
        <v>0</v>
      </c>
    </row>
    <row r="37" spans="2:10" ht="12.75" customHeight="1">
      <c r="B37" s="14"/>
      <c r="C37" s="15"/>
      <c r="D37" s="15"/>
      <c r="E37" s="16">
        <v>821200</v>
      </c>
      <c r="F37" s="15" t="s">
        <v>14</v>
      </c>
      <c r="G37" s="71">
        <v>25000</v>
      </c>
      <c r="H37" s="71"/>
      <c r="I37" s="90">
        <f t="shared" si="0"/>
        <v>0</v>
      </c>
      <c r="J37" s="51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164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1388040</v>
      </c>
      <c r="H42" s="20">
        <f>H7+H13+H17+H36</f>
        <v>0</v>
      </c>
      <c r="I42" s="89">
        <f t="shared" si="0"/>
        <v>0</v>
      </c>
    </row>
    <row r="43" spans="2:12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  <c r="L43" s="1" t="s">
        <v>93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spans="2:7" ht="12.75">
      <c r="B54" s="51"/>
      <c r="G54" s="55"/>
    </row>
    <row r="55" spans="2:7" ht="12.75">
      <c r="B55" s="51"/>
      <c r="G55" s="55"/>
    </row>
    <row r="56" spans="2:7" ht="12.75">
      <c r="B56" s="51"/>
      <c r="G56" s="55"/>
    </row>
    <row r="57" spans="2:7" ht="12.75">
      <c r="B57" s="51"/>
      <c r="G57" s="55"/>
    </row>
    <row r="58" spans="2:7" ht="12.75">
      <c r="B58" s="51"/>
      <c r="G58" s="55"/>
    </row>
    <row r="59" spans="2:7" ht="12.75">
      <c r="B59" s="51"/>
      <c r="G59" s="55"/>
    </row>
    <row r="60" spans="2:7" ht="12.75">
      <c r="B60" s="51"/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K51"/>
  <sheetViews>
    <sheetView zoomScaleSheetLayoutView="100" workbookViewId="0" topLeftCell="C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129</v>
      </c>
      <c r="C2" s="143"/>
      <c r="D2" s="143"/>
      <c r="E2" s="143"/>
      <c r="F2" s="143"/>
      <c r="G2" s="143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78" t="s">
        <v>62</v>
      </c>
      <c r="C6" s="79" t="s">
        <v>51</v>
      </c>
      <c r="D6" s="79" t="s">
        <v>43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999600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793110</v>
      </c>
      <c r="H8" s="138"/>
      <c r="I8" s="90">
        <f t="shared" si="0"/>
        <v>0</v>
      </c>
    </row>
    <row r="9" spans="2:11" ht="12.75" customHeight="1">
      <c r="B9" s="14"/>
      <c r="C9" s="15"/>
      <c r="D9" s="15"/>
      <c r="E9" s="16">
        <v>611200</v>
      </c>
      <c r="F9" s="15" t="s">
        <v>107</v>
      </c>
      <c r="G9" s="138">
        <v>206490</v>
      </c>
      <c r="H9" s="138"/>
      <c r="I9" s="90">
        <f t="shared" si="0"/>
        <v>0</v>
      </c>
      <c r="K9" s="51"/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84970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84970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206700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6000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100000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71">
        <v>18000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71">
        <v>30000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700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32000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20000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5000</v>
      </c>
      <c r="H36" s="63">
        <f>SUM(H37:H39)</f>
        <v>0</v>
      </c>
      <c r="I36" s="89">
        <f t="shared" si="0"/>
        <v>0</v>
      </c>
    </row>
    <row r="37" spans="2:10" ht="12.75" customHeight="1">
      <c r="B37" s="14"/>
      <c r="C37" s="15"/>
      <c r="D37" s="15"/>
      <c r="E37" s="73">
        <v>821200</v>
      </c>
      <c r="F37" s="19" t="s">
        <v>14</v>
      </c>
      <c r="G37" s="71">
        <v>0</v>
      </c>
      <c r="H37" s="71"/>
      <c r="I37" s="90">
        <f t="shared" si="0"/>
      </c>
      <c r="J37" s="51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71"/>
      <c r="H40" s="71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165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1296270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/>
  <dimension ref="B2:K51"/>
  <sheetViews>
    <sheetView zoomScaleSheetLayoutView="100" workbookViewId="0" topLeftCell="C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7" ht="15" customHeight="1">
      <c r="B2" s="143" t="s">
        <v>130</v>
      </c>
      <c r="C2" s="143"/>
      <c r="D2" s="143"/>
      <c r="E2" s="143"/>
      <c r="F2" s="143"/>
      <c r="G2" s="143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78" t="s">
        <v>62</v>
      </c>
      <c r="C6" s="79" t="s">
        <v>51</v>
      </c>
      <c r="D6" s="79" t="s">
        <v>44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844620</v>
      </c>
      <c r="H7" s="136">
        <f>SUM(H8:H11)</f>
        <v>0</v>
      </c>
      <c r="I7" s="89">
        <f aca="true" t="shared" si="0" ref="I7:I43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106</v>
      </c>
      <c r="G8" s="138">
        <v>677850</v>
      </c>
      <c r="H8" s="138"/>
      <c r="I8" s="90">
        <f t="shared" si="0"/>
        <v>0</v>
      </c>
      <c r="J8" s="51"/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166770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72580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72580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SUM(G18:G28)</f>
        <v>141210</v>
      </c>
      <c r="H17" s="37">
        <f>SUM(H18:H28)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4000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50000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7500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17000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3000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14000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25000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16">
        <v>613900</v>
      </c>
      <c r="F28" s="26" t="s">
        <v>166</v>
      </c>
      <c r="G28" s="71">
        <v>20710</v>
      </c>
      <c r="H28" s="71"/>
      <c r="I28" s="90">
        <f t="shared" si="0"/>
        <v>0</v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15200</v>
      </c>
      <c r="H36" s="63">
        <f>SUM(H37:H39)</f>
        <v>0</v>
      </c>
      <c r="I36" s="89">
        <f t="shared" si="0"/>
        <v>0</v>
      </c>
    </row>
    <row r="37" spans="2:10" ht="12.75" customHeight="1">
      <c r="B37" s="14"/>
      <c r="C37" s="15"/>
      <c r="D37" s="15"/>
      <c r="E37" s="73">
        <v>821200</v>
      </c>
      <c r="F37" s="19" t="s">
        <v>14</v>
      </c>
      <c r="G37" s="71">
        <v>0</v>
      </c>
      <c r="H37" s="71"/>
      <c r="I37" s="90">
        <f t="shared" si="0"/>
      </c>
      <c r="J37" s="51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15200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167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1073610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G42+'22'!G42+'21'!G42</f>
        <v>3757920</v>
      </c>
      <c r="H43" s="20">
        <f>H42+'22'!H42+'21'!H42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K62"/>
  <sheetViews>
    <sheetView zoomScaleSheetLayoutView="100" workbookViewId="0" topLeftCell="C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5" t="s">
        <v>63</v>
      </c>
      <c r="C2" s="145"/>
      <c r="D2" s="145"/>
      <c r="E2" s="145"/>
      <c r="F2" s="145"/>
      <c r="G2" s="145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62</v>
      </c>
      <c r="C6" s="11" t="s">
        <v>64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1050680</v>
      </c>
      <c r="H7" s="136">
        <f>SUM(H8:H11)</f>
        <v>0</v>
      </c>
      <c r="I7" s="89">
        <f aca="true" t="shared" si="0" ref="I7:I42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106</v>
      </c>
      <c r="G8" s="138">
        <v>873610</v>
      </c>
      <c r="H8" s="138"/>
      <c r="I8" s="90">
        <f t="shared" si="0"/>
        <v>0</v>
      </c>
      <c r="J8" s="62"/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177070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93510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93510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100500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5000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71">
        <v>30000</v>
      </c>
      <c r="H19" s="71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71">
        <v>6000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71">
        <v>12000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500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11000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36000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5000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71"/>
      <c r="H40" s="71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168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1249690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spans="2:7" ht="12.75">
      <c r="B54" s="51"/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B2:K54"/>
  <sheetViews>
    <sheetView workbookViewId="0" topLeftCell="C1">
      <selection activeCell="N23" sqref="N2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3" t="s">
        <v>87</v>
      </c>
      <c r="C2" s="143"/>
      <c r="D2" s="143"/>
      <c r="E2" s="143"/>
      <c r="F2" s="143"/>
      <c r="G2" s="143"/>
      <c r="H2" s="143"/>
      <c r="I2" s="83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62</v>
      </c>
      <c r="C6" s="11" t="s">
        <v>64</v>
      </c>
      <c r="D6" s="11" t="s">
        <v>36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2157050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5">
        <v>1777250</v>
      </c>
      <c r="H8" s="135"/>
      <c r="I8" s="90">
        <f t="shared" si="0"/>
        <v>0</v>
      </c>
    </row>
    <row r="9" spans="2:11" ht="12.75" customHeight="1">
      <c r="B9" s="14"/>
      <c r="C9" s="15"/>
      <c r="D9" s="15"/>
      <c r="E9" s="16">
        <v>611200</v>
      </c>
      <c r="F9" s="15" t="s">
        <v>107</v>
      </c>
      <c r="G9" s="135">
        <v>379800</v>
      </c>
      <c r="H9" s="135"/>
      <c r="I9" s="90">
        <f t="shared" si="0"/>
        <v>0</v>
      </c>
      <c r="K9" s="55"/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190200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v>190200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52"/>
      <c r="H15" s="52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222000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12000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f>73000+4000</f>
        <v>77000</v>
      </c>
      <c r="H19" s="33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3">
        <v>11000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52">
        <v>22000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1500</v>
      </c>
      <c r="H22" s="52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52">
        <v>0</v>
      </c>
      <c r="H23" s="52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26500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52">
        <v>72000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52"/>
      <c r="H28" s="52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52"/>
      <c r="H34" s="52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7000</v>
      </c>
      <c r="H36" s="63">
        <f>SUM(H37:H39)</f>
        <v>0</v>
      </c>
      <c r="I36" s="89">
        <f t="shared" si="0"/>
        <v>0</v>
      </c>
    </row>
    <row r="37" spans="2:10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  <c r="J37" s="51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7000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52"/>
      <c r="H39" s="52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63"/>
      <c r="H40" s="63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169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2576250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B2:K62"/>
  <sheetViews>
    <sheetView workbookViewId="0" topLeftCell="B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88</v>
      </c>
      <c r="C2" s="143"/>
      <c r="D2" s="143"/>
      <c r="E2" s="143"/>
      <c r="F2" s="143"/>
      <c r="G2" s="143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62</v>
      </c>
      <c r="C6" s="11" t="s">
        <v>64</v>
      </c>
      <c r="D6" s="11" t="s">
        <v>43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611040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503700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107340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53920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53920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54600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3500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20500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3300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9000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300</v>
      </c>
      <c r="H22" s="34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10500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7500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35000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30000</v>
      </c>
      <c r="H37" s="71"/>
      <c r="I37" s="90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170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754560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spans="2:7" ht="12.75">
      <c r="B54" s="51"/>
      <c r="G54" s="55"/>
    </row>
    <row r="55" spans="2:7" ht="12.75">
      <c r="B55" s="51"/>
      <c r="G55" s="55"/>
    </row>
    <row r="56" spans="2:7" ht="12.75">
      <c r="B56" s="51"/>
      <c r="G56" s="55"/>
    </row>
    <row r="57" spans="2:7" ht="12.75">
      <c r="B57" s="51"/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B2:K62"/>
  <sheetViews>
    <sheetView workbookViewId="0" topLeftCell="C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89</v>
      </c>
      <c r="C2" s="143"/>
      <c r="D2" s="143"/>
      <c r="E2" s="143"/>
      <c r="F2" s="143"/>
      <c r="G2" s="143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62</v>
      </c>
      <c r="C6" s="11" t="s">
        <v>64</v>
      </c>
      <c r="D6" s="11" t="s">
        <v>44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805680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664790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140890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72470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72470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63550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4500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30000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71">
        <v>3050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71">
        <v>9000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0</v>
      </c>
      <c r="H22" s="71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9000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8000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13500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13500</v>
      </c>
      <c r="H37" s="71"/>
      <c r="I37" s="90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0</v>
      </c>
      <c r="H38" s="71"/>
      <c r="I38" s="90">
        <f t="shared" si="0"/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171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955200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8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8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B2:K62"/>
  <sheetViews>
    <sheetView workbookViewId="0" topLeftCell="C1">
      <selection activeCell="N21" sqref="N2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5" t="s">
        <v>90</v>
      </c>
      <c r="C2" s="145"/>
      <c r="D2" s="145"/>
      <c r="E2" s="145"/>
      <c r="F2" s="145"/>
      <c r="G2" s="145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62</v>
      </c>
      <c r="C6" s="11" t="s">
        <v>64</v>
      </c>
      <c r="D6" s="11" t="s">
        <v>65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864760</v>
      </c>
      <c r="H7" s="136">
        <f>SUM(H8:H11)</f>
        <v>0</v>
      </c>
      <c r="I7" s="89">
        <f aca="true" t="shared" si="0" ref="I7:I42">IF(G7=0,"",H7/G7*100)</f>
        <v>0</v>
      </c>
    </row>
    <row r="8" spans="2:11" ht="12.75" customHeight="1">
      <c r="B8" s="14"/>
      <c r="C8" s="15"/>
      <c r="D8" s="15"/>
      <c r="E8" s="16">
        <v>611100</v>
      </c>
      <c r="F8" s="26" t="s">
        <v>106</v>
      </c>
      <c r="G8" s="138">
        <v>707380</v>
      </c>
      <c r="H8" s="138"/>
      <c r="I8" s="90">
        <f t="shared" si="0"/>
        <v>0</v>
      </c>
      <c r="J8" s="51"/>
      <c r="K8" s="55"/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157380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76420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76420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99600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4000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55000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4500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12000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1000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12000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2100</v>
      </c>
      <c r="H25" s="71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9000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30000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25000</v>
      </c>
      <c r="H37" s="71"/>
      <c r="I37" s="90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77" t="s">
        <v>153</v>
      </c>
      <c r="H41" s="77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1070780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/>
  <dimension ref="B2:K62"/>
  <sheetViews>
    <sheetView workbookViewId="0" topLeftCell="C7">
      <selection activeCell="G41" sqref="G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91</v>
      </c>
      <c r="C2" s="143"/>
      <c r="D2" s="143"/>
      <c r="E2" s="143"/>
      <c r="F2" s="143"/>
      <c r="G2" s="143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62</v>
      </c>
      <c r="C6" s="11" t="s">
        <v>64</v>
      </c>
      <c r="D6" s="11" t="s">
        <v>66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447110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358050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89060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38370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38370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49400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4000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18000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2800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9000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600</v>
      </c>
      <c r="H22" s="34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4">
        <v>8000</v>
      </c>
      <c r="H24" s="34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7000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2500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2500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150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537380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spans="2:7" ht="12.75">
      <c r="B54" s="51"/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/>
  <dimension ref="B2:K62"/>
  <sheetViews>
    <sheetView workbookViewId="0" topLeftCell="C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92</v>
      </c>
      <c r="C2" s="143"/>
      <c r="D2" s="143"/>
      <c r="E2" s="143"/>
      <c r="F2" s="143"/>
      <c r="G2" s="143"/>
    </row>
    <row r="3" spans="5:9" s="1" customFormat="1" ht="16.5" thickBot="1">
      <c r="E3" s="2"/>
      <c r="F3" s="144"/>
      <c r="G3" s="144"/>
      <c r="H3" s="108"/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62</v>
      </c>
      <c r="C6" s="11" t="s">
        <v>64</v>
      </c>
      <c r="D6" s="11" t="s">
        <v>67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559040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458170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100870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49360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49360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64400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3500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30500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3400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71">
        <v>9000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1000</v>
      </c>
      <c r="H22" s="71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9000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0</v>
      </c>
      <c r="H25" s="71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8000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3000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3000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172</v>
      </c>
      <c r="H41" s="25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675800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G42+'29'!G42+'28'!G42+'27'!G42+'26'!G42+'25'!G42+'24'!G42</f>
        <v>7819660</v>
      </c>
      <c r="H43" s="20">
        <f>H42+'29'!H42+'28'!H42+'27'!H42+'26'!H42+'25'!H42+'24'!H42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G43+'23'!G43+'20'!G55</f>
        <v>13262620</v>
      </c>
      <c r="H44" s="20">
        <f>H43+'23'!H43+'20'!H55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spans="2:7" ht="12.75">
      <c r="B53" s="51"/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L48"/>
  <sheetViews>
    <sheetView workbookViewId="0" topLeftCell="A1">
      <selection activeCell="N23" sqref="N2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41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87040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38</v>
      </c>
      <c r="C6" s="11" t="s">
        <v>4</v>
      </c>
      <c r="D6" s="11" t="s">
        <v>36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55690</v>
      </c>
      <c r="H7" s="136">
        <f>SUM(H8:H11)</f>
        <v>0</v>
      </c>
      <c r="I7" s="127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5">
        <v>46450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5">
        <v>9240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12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6350</v>
      </c>
      <c r="H13" s="136">
        <f>H14</f>
        <v>0</v>
      </c>
      <c r="I13" s="90">
        <f t="shared" si="0"/>
        <v>0</v>
      </c>
      <c r="L13" s="58"/>
    </row>
    <row r="14" spans="2:12" ht="12.75" customHeight="1">
      <c r="B14" s="14"/>
      <c r="C14" s="15"/>
      <c r="D14" s="15"/>
      <c r="E14" s="16">
        <v>612100</v>
      </c>
      <c r="F14" s="18" t="s">
        <v>6</v>
      </c>
      <c r="G14" s="135">
        <v>6350</v>
      </c>
      <c r="H14" s="135"/>
      <c r="I14" s="90">
        <f t="shared" si="0"/>
        <v>0</v>
      </c>
      <c r="L14" s="51"/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4000</v>
      </c>
      <c r="H17" s="37">
        <f>SUM(H18:H27)</f>
        <v>0</v>
      </c>
      <c r="I17" s="12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500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3">
        <v>1100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3">
        <v>0</v>
      </c>
      <c r="H21" s="33"/>
      <c r="I21" s="90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400</v>
      </c>
      <c r="H24" s="33"/>
      <c r="I24" s="90">
        <f t="shared" si="0"/>
        <v>0</v>
      </c>
    </row>
    <row r="25" spans="2:10" ht="12.75" customHeight="1">
      <c r="B25" s="14"/>
      <c r="C25" s="15"/>
      <c r="D25" s="15"/>
      <c r="E25" s="16">
        <v>613800</v>
      </c>
      <c r="F25" s="15" t="s">
        <v>84</v>
      </c>
      <c r="G25" s="33">
        <v>0</v>
      </c>
      <c r="H25" s="33"/>
      <c r="I25" s="90">
        <f t="shared" si="0"/>
      </c>
      <c r="J25" s="51"/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52">
        <v>2000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33">
        <v>0</v>
      </c>
      <c r="H27" s="33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20"/>
      <c r="H28" s="20"/>
      <c r="I28" s="90">
        <f t="shared" si="0"/>
      </c>
    </row>
    <row r="29" spans="2:9" s="1" customFormat="1" ht="12.75" customHeight="1">
      <c r="B29" s="17"/>
      <c r="C29" s="12"/>
      <c r="D29" s="12"/>
      <c r="E29" s="41">
        <v>614000</v>
      </c>
      <c r="F29" s="12" t="s">
        <v>110</v>
      </c>
      <c r="G29" s="20">
        <f>G30</f>
        <v>20000</v>
      </c>
      <c r="H29" s="20">
        <f>H30</f>
        <v>0</v>
      </c>
      <c r="I29" s="127">
        <f t="shared" si="0"/>
        <v>0</v>
      </c>
    </row>
    <row r="30" spans="2:9" ht="12.75" customHeight="1">
      <c r="B30" s="14"/>
      <c r="C30" s="15"/>
      <c r="D30" s="29"/>
      <c r="E30" s="43">
        <v>614200</v>
      </c>
      <c r="F30" s="40" t="s">
        <v>22</v>
      </c>
      <c r="G30" s="52">
        <v>20000</v>
      </c>
      <c r="H30" s="52"/>
      <c r="I30" s="90">
        <f t="shared" si="0"/>
        <v>0</v>
      </c>
    </row>
    <row r="31" spans="2:9" ht="12.75" customHeight="1">
      <c r="B31" s="14"/>
      <c r="C31" s="15"/>
      <c r="D31" s="15"/>
      <c r="E31" s="42"/>
      <c r="F31" s="15"/>
      <c r="G31" s="33"/>
      <c r="H31" s="33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90">
        <f t="shared" si="0"/>
      </c>
    </row>
    <row r="34" spans="2:9" ht="12.75" customHeight="1">
      <c r="B34" s="14"/>
      <c r="C34" s="15"/>
      <c r="D34" s="15"/>
      <c r="E34" s="16"/>
      <c r="F34" s="15"/>
      <c r="G34" s="33"/>
      <c r="H34" s="33"/>
      <c r="I34" s="90">
        <f t="shared" si="0"/>
      </c>
    </row>
    <row r="35" spans="2:9" ht="12.75" customHeight="1">
      <c r="B35" s="14"/>
      <c r="C35" s="15"/>
      <c r="D35" s="15"/>
      <c r="E35" s="16"/>
      <c r="F35" s="19"/>
      <c r="G35" s="33"/>
      <c r="H35" s="33"/>
      <c r="I35" s="90">
        <f t="shared" si="0"/>
      </c>
    </row>
    <row r="36" spans="2:9" ht="12.75" customHeight="1">
      <c r="B36" s="14"/>
      <c r="C36" s="15"/>
      <c r="D36" s="15"/>
      <c r="E36" s="16"/>
      <c r="F36" s="15"/>
      <c r="G36" s="20"/>
      <c r="H36" s="20"/>
      <c r="I36" s="90">
        <f t="shared" si="0"/>
      </c>
    </row>
    <row r="37" spans="2:9" s="1" customFormat="1" ht="12.75" customHeight="1">
      <c r="B37" s="17"/>
      <c r="C37" s="12"/>
      <c r="D37" s="12"/>
      <c r="E37" s="9">
        <v>821000</v>
      </c>
      <c r="F37" s="12" t="s">
        <v>13</v>
      </c>
      <c r="G37" s="20">
        <f>SUM(G38:G39)</f>
        <v>1000</v>
      </c>
      <c r="H37" s="20">
        <f>SUM(H38:H39)</f>
        <v>0</v>
      </c>
      <c r="I37" s="90">
        <f t="shared" si="0"/>
        <v>0</v>
      </c>
    </row>
    <row r="38" spans="2:9" ht="12.75" customHeight="1">
      <c r="B38" s="14"/>
      <c r="C38" s="15"/>
      <c r="D38" s="15"/>
      <c r="E38" s="16">
        <v>821200</v>
      </c>
      <c r="F38" s="15" t="s">
        <v>14</v>
      </c>
      <c r="G38" s="52">
        <v>0</v>
      </c>
      <c r="H38" s="52"/>
      <c r="I38" s="90">
        <f t="shared" si="0"/>
      </c>
    </row>
    <row r="39" spans="2:9" ht="12.75" customHeight="1">
      <c r="B39" s="14"/>
      <c r="C39" s="15"/>
      <c r="D39" s="15"/>
      <c r="E39" s="16">
        <v>821300</v>
      </c>
      <c r="F39" s="15" t="s">
        <v>15</v>
      </c>
      <c r="G39" s="33">
        <v>1000</v>
      </c>
      <c r="H39" s="33"/>
      <c r="I39" s="90">
        <f t="shared" si="0"/>
        <v>0</v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90">
        <f t="shared" si="0"/>
      </c>
    </row>
    <row r="41" spans="2:9" ht="12.75" customHeight="1">
      <c r="B41" s="14"/>
      <c r="C41" s="15"/>
      <c r="D41" s="15"/>
      <c r="E41" s="16"/>
      <c r="F41" s="15"/>
      <c r="G41" s="20"/>
      <c r="H41" s="20"/>
      <c r="I41" s="90">
        <f t="shared" si="0"/>
      </c>
    </row>
    <row r="42" spans="2:9" s="1" customFormat="1" ht="12.75" customHeight="1">
      <c r="B42" s="17"/>
      <c r="C42" s="12"/>
      <c r="D42" s="12"/>
      <c r="E42" s="9"/>
      <c r="F42" s="12" t="s">
        <v>16</v>
      </c>
      <c r="G42" s="63">
        <v>3</v>
      </c>
      <c r="H42" s="63"/>
      <c r="I42" s="90"/>
    </row>
    <row r="43" spans="2:9" s="1" customFormat="1" ht="12.75" customHeight="1">
      <c r="B43" s="17"/>
      <c r="C43" s="12"/>
      <c r="D43" s="12"/>
      <c r="E43" s="9"/>
      <c r="F43" s="12" t="s">
        <v>32</v>
      </c>
      <c r="G43" s="20">
        <f>G37+G29+G17+G13+G7</f>
        <v>87040</v>
      </c>
      <c r="H43" s="20">
        <f>H37+H29+H17+H13+H7</f>
        <v>0</v>
      </c>
      <c r="I43" s="12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17</v>
      </c>
      <c r="G44" s="20"/>
      <c r="H44" s="20"/>
      <c r="I44" s="92"/>
    </row>
    <row r="45" spans="2:9" s="1" customFormat="1" ht="12.75" customHeight="1">
      <c r="B45" s="17"/>
      <c r="C45" s="12"/>
      <c r="D45" s="12"/>
      <c r="E45" s="9"/>
      <c r="F45" s="12" t="s">
        <v>18</v>
      </c>
      <c r="G45" s="33"/>
      <c r="H45" s="33"/>
      <c r="I45" s="91"/>
    </row>
    <row r="46" spans="2:9" ht="12.75" customHeight="1" thickBot="1">
      <c r="B46" s="21"/>
      <c r="C46" s="22"/>
      <c r="D46" s="22"/>
      <c r="E46" s="23"/>
      <c r="F46" s="22"/>
      <c r="G46" s="22"/>
      <c r="H46" s="22"/>
      <c r="I46" s="93"/>
    </row>
    <row r="48" ht="12.75">
      <c r="B48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6"/>
  <dimension ref="B2:K62"/>
  <sheetViews>
    <sheetView workbookViewId="0" topLeftCell="C1">
      <selection activeCell="G38" sqref="G3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5" t="s">
        <v>97</v>
      </c>
      <c r="C2" s="145"/>
      <c r="D2" s="145"/>
      <c r="E2" s="145"/>
      <c r="F2" s="145"/>
      <c r="G2" s="145"/>
    </row>
    <row r="3" spans="5:9" s="1" customFormat="1" ht="16.5" thickBot="1">
      <c r="E3" s="2"/>
      <c r="F3" s="144" t="s">
        <v>154</v>
      </c>
      <c r="G3" s="144"/>
      <c r="H3" s="108">
        <v>1465640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68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246970</v>
      </c>
      <c r="H7" s="136">
        <f>SUM(H8:H11)</f>
        <v>0</v>
      </c>
      <c r="I7" s="89">
        <f aca="true" t="shared" si="0" ref="I7:I41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199290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47680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21470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21470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71"/>
      <c r="H15" s="71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63"/>
      <c r="H16" s="63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63">
        <f>SUM(G18:G27)</f>
        <v>39800</v>
      </c>
      <c r="H17" s="63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71">
        <v>3500</v>
      </c>
      <c r="H18" s="71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71">
        <v>0</v>
      </c>
      <c r="H19" s="71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71">
        <v>3300</v>
      </c>
      <c r="H20" s="71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71">
        <v>2500</v>
      </c>
      <c r="H21" s="71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71">
        <v>0</v>
      </c>
      <c r="H22" s="71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6500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0</v>
      </c>
      <c r="H25" s="71"/>
      <c r="I25" s="90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85</v>
      </c>
      <c r="G26" s="71">
        <v>24000</v>
      </c>
      <c r="H26" s="71"/>
      <c r="I26" s="90">
        <f t="shared" si="0"/>
        <v>0</v>
      </c>
      <c r="J26" s="62"/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/>
      <c r="H27" s="71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63"/>
      <c r="H28" s="63"/>
      <c r="I28" s="90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110</v>
      </c>
      <c r="G29" s="63">
        <f>G30</f>
        <v>1100000</v>
      </c>
      <c r="H29" s="63">
        <f>H30</f>
        <v>0</v>
      </c>
      <c r="I29" s="89">
        <f t="shared" si="0"/>
        <v>0</v>
      </c>
    </row>
    <row r="30" spans="2:9" ht="12.75" customHeight="1">
      <c r="B30" s="14"/>
      <c r="C30" s="15"/>
      <c r="D30" s="15"/>
      <c r="E30" s="16">
        <v>614200</v>
      </c>
      <c r="F30" s="28" t="s">
        <v>33</v>
      </c>
      <c r="G30" s="71">
        <v>1100000</v>
      </c>
      <c r="H30" s="71"/>
      <c r="I30" s="90">
        <f t="shared" si="0"/>
        <v>0</v>
      </c>
    </row>
    <row r="31" spans="2:9" ht="12.75" customHeight="1">
      <c r="B31" s="14"/>
      <c r="C31" s="15"/>
      <c r="D31" s="15"/>
      <c r="E31" s="16"/>
      <c r="F31" s="26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s="1" customFormat="1" ht="12.75" customHeight="1">
      <c r="B33" s="17"/>
      <c r="C33" s="12"/>
      <c r="D33" s="12"/>
      <c r="E33" s="9">
        <v>821000</v>
      </c>
      <c r="F33" s="12" t="s">
        <v>13</v>
      </c>
      <c r="G33" s="63">
        <f>SUM(G34:G36)</f>
        <v>1000</v>
      </c>
      <c r="H33" s="63">
        <f>SUM(H34:H36)</f>
        <v>0</v>
      </c>
      <c r="I33" s="89">
        <f t="shared" si="0"/>
        <v>0</v>
      </c>
    </row>
    <row r="34" spans="2:9" ht="12.75" customHeight="1">
      <c r="B34" s="14"/>
      <c r="C34" s="15"/>
      <c r="D34" s="15"/>
      <c r="E34" s="16">
        <v>821200</v>
      </c>
      <c r="F34" s="15" t="s">
        <v>14</v>
      </c>
      <c r="G34" s="71">
        <v>0</v>
      </c>
      <c r="H34" s="71"/>
      <c r="I34" s="90">
        <f t="shared" si="0"/>
      </c>
    </row>
    <row r="35" spans="2:9" ht="12.75" customHeight="1">
      <c r="B35" s="14"/>
      <c r="C35" s="15"/>
      <c r="D35" s="15"/>
      <c r="E35" s="16">
        <v>821300</v>
      </c>
      <c r="F35" s="15" t="s">
        <v>15</v>
      </c>
      <c r="G35" s="71">
        <v>1000</v>
      </c>
      <c r="H35" s="71"/>
      <c r="I35" s="90">
        <f t="shared" si="0"/>
        <v>0</v>
      </c>
    </row>
    <row r="36" spans="2:9" ht="12.75" customHeight="1">
      <c r="B36" s="14"/>
      <c r="C36" s="15"/>
      <c r="D36" s="15"/>
      <c r="E36" s="16"/>
      <c r="F36" s="26"/>
      <c r="G36" s="71"/>
      <c r="H36" s="71"/>
      <c r="I36" s="90">
        <f t="shared" si="0"/>
      </c>
    </row>
    <row r="37" spans="2:9" ht="12.75" customHeight="1">
      <c r="B37" s="14"/>
      <c r="C37" s="15"/>
      <c r="D37" s="15"/>
      <c r="E37" s="16"/>
      <c r="F37" s="15"/>
      <c r="G37" s="71"/>
      <c r="H37" s="71"/>
      <c r="I37" s="90">
        <f t="shared" si="0"/>
      </c>
    </row>
    <row r="38" spans="2:9" s="1" customFormat="1" ht="12.75" customHeight="1">
      <c r="B38" s="17"/>
      <c r="C38" s="12"/>
      <c r="D38" s="12"/>
      <c r="E38" s="9"/>
      <c r="F38" s="12" t="s">
        <v>16</v>
      </c>
      <c r="G38" s="20">
        <v>11</v>
      </c>
      <c r="H38" s="20"/>
      <c r="I38" s="90"/>
    </row>
    <row r="39" spans="2:9" s="1" customFormat="1" ht="12.75" customHeight="1">
      <c r="B39" s="17"/>
      <c r="C39" s="12"/>
      <c r="D39" s="12"/>
      <c r="E39" s="9"/>
      <c r="F39" s="12" t="s">
        <v>32</v>
      </c>
      <c r="G39" s="20">
        <f>G7+G13+G17+G29+G33</f>
        <v>1409240</v>
      </c>
      <c r="H39" s="20">
        <f>H7+H13+H17+H29+H33</f>
        <v>0</v>
      </c>
      <c r="I39" s="89">
        <f t="shared" si="0"/>
        <v>0</v>
      </c>
    </row>
    <row r="40" spans="2:9" s="1" customFormat="1" ht="12.75" customHeight="1">
      <c r="B40" s="17"/>
      <c r="C40" s="12"/>
      <c r="D40" s="12"/>
      <c r="E40" s="9"/>
      <c r="F40" s="12" t="s">
        <v>17</v>
      </c>
      <c r="G40" s="20">
        <f>G39</f>
        <v>1409240</v>
      </c>
      <c r="H40" s="20">
        <f>H39</f>
        <v>0</v>
      </c>
      <c r="I40" s="89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18</v>
      </c>
      <c r="G41" s="20">
        <f>G40</f>
        <v>1409240</v>
      </c>
      <c r="H41" s="20">
        <f>H40</f>
        <v>0</v>
      </c>
      <c r="I41" s="89">
        <f t="shared" si="0"/>
        <v>0</v>
      </c>
    </row>
    <row r="42" spans="2:9" ht="12.75" customHeight="1" thickBot="1">
      <c r="B42" s="21"/>
      <c r="C42" s="22"/>
      <c r="D42" s="22"/>
      <c r="E42" s="23"/>
      <c r="F42" s="22"/>
      <c r="G42" s="35"/>
      <c r="H42" s="35"/>
      <c r="I42" s="93"/>
    </row>
    <row r="43" spans="7:8" ht="12.75">
      <c r="G43" s="57"/>
      <c r="H43" s="57"/>
    </row>
    <row r="44" ht="12.75">
      <c r="G44" s="55"/>
    </row>
    <row r="45" ht="12.75">
      <c r="G45" s="55"/>
    </row>
    <row r="46" ht="12.75">
      <c r="G46" s="55"/>
    </row>
    <row r="47" ht="12.75"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/>
  <dimension ref="B2:K49"/>
  <sheetViews>
    <sheetView workbookViewId="0" topLeftCell="A1">
      <selection activeCell="G40" sqref="G4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70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187100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69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SUM(G8:G10)</f>
        <v>101960</v>
      </c>
      <c r="H7" s="136">
        <f>SUM(H8:H10)</f>
        <v>0</v>
      </c>
      <c r="I7" s="89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5">
        <v>82290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5">
        <v>19670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15"/>
      <c r="G11" s="135"/>
      <c r="H11" s="135"/>
      <c r="I11" s="90">
        <f t="shared" si="0"/>
      </c>
    </row>
    <row r="12" spans="2:9" ht="12.75" customHeight="1">
      <c r="B12" s="17"/>
      <c r="C12" s="12"/>
      <c r="D12" s="12"/>
      <c r="E12" s="9">
        <v>612000</v>
      </c>
      <c r="F12" s="12" t="s">
        <v>80</v>
      </c>
      <c r="G12" s="136">
        <f>G13</f>
        <v>8800</v>
      </c>
      <c r="H12" s="136">
        <f>H13</f>
        <v>0</v>
      </c>
      <c r="I12" s="89">
        <f t="shared" si="0"/>
        <v>0</v>
      </c>
    </row>
    <row r="13" spans="2:9" s="1" customFormat="1" ht="12.75" customHeight="1">
      <c r="B13" s="14"/>
      <c r="C13" s="15"/>
      <c r="D13" s="15"/>
      <c r="E13" s="16">
        <v>612100</v>
      </c>
      <c r="F13" s="18" t="s">
        <v>6</v>
      </c>
      <c r="G13" s="135">
        <f>8400+400</f>
        <v>8800</v>
      </c>
      <c r="H13" s="135"/>
      <c r="I13" s="90">
        <f t="shared" si="0"/>
        <v>0</v>
      </c>
    </row>
    <row r="14" spans="2:9" ht="12.75" customHeight="1">
      <c r="B14" s="14"/>
      <c r="C14" s="15"/>
      <c r="D14" s="15"/>
      <c r="E14" s="16"/>
      <c r="F14" s="15"/>
      <c r="G14" s="33"/>
      <c r="H14" s="33"/>
      <c r="I14" s="90">
        <f t="shared" si="0"/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7"/>
      <c r="C16" s="12"/>
      <c r="D16" s="12"/>
      <c r="E16" s="9">
        <v>613000</v>
      </c>
      <c r="F16" s="12" t="s">
        <v>82</v>
      </c>
      <c r="G16" s="37">
        <f>SUM(G17:G26)</f>
        <v>18800</v>
      </c>
      <c r="H16" s="37">
        <f>SUM(H17:H26)</f>
        <v>0</v>
      </c>
      <c r="I16" s="89">
        <f t="shared" si="0"/>
        <v>0</v>
      </c>
    </row>
    <row r="17" spans="2:9" s="1" customFormat="1" ht="12.75" customHeight="1">
      <c r="B17" s="14"/>
      <c r="C17" s="15"/>
      <c r="D17" s="15"/>
      <c r="E17" s="16">
        <v>613100</v>
      </c>
      <c r="F17" s="15" t="s">
        <v>7</v>
      </c>
      <c r="G17" s="52">
        <v>400</v>
      </c>
      <c r="H17" s="52"/>
      <c r="I17" s="90">
        <f t="shared" si="0"/>
        <v>0</v>
      </c>
    </row>
    <row r="18" spans="2:9" ht="12.75" customHeight="1">
      <c r="B18" s="14"/>
      <c r="C18" s="15"/>
      <c r="D18" s="15"/>
      <c r="E18" s="16">
        <v>613200</v>
      </c>
      <c r="F18" s="15" t="s">
        <v>8</v>
      </c>
      <c r="G18" s="52">
        <v>5500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613300</v>
      </c>
      <c r="F19" s="26" t="s">
        <v>108</v>
      </c>
      <c r="G19" s="52">
        <v>3600</v>
      </c>
      <c r="H19" s="52"/>
      <c r="I19" s="90">
        <f t="shared" si="0"/>
        <v>0</v>
      </c>
    </row>
    <row r="20" spans="2:9" ht="12.75" customHeight="1">
      <c r="B20" s="14"/>
      <c r="C20" s="15"/>
      <c r="D20" s="15"/>
      <c r="E20" s="16">
        <v>613400</v>
      </c>
      <c r="F20" s="15" t="s">
        <v>83</v>
      </c>
      <c r="G20" s="52">
        <v>1500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613500</v>
      </c>
      <c r="F21" s="15" t="s">
        <v>9</v>
      </c>
      <c r="G21" s="52">
        <v>0</v>
      </c>
      <c r="H21" s="52"/>
      <c r="I21" s="90">
        <f t="shared" si="0"/>
      </c>
    </row>
    <row r="22" spans="2:9" ht="12.75" customHeight="1">
      <c r="B22" s="14"/>
      <c r="C22" s="15"/>
      <c r="D22" s="15"/>
      <c r="E22" s="16">
        <v>613600</v>
      </c>
      <c r="F22" s="26" t="s">
        <v>109</v>
      </c>
      <c r="G22" s="52">
        <v>0</v>
      </c>
      <c r="H22" s="52"/>
      <c r="I22" s="90">
        <f t="shared" si="0"/>
      </c>
    </row>
    <row r="23" spans="2:9" ht="12.75" customHeight="1">
      <c r="B23" s="14"/>
      <c r="C23" s="15"/>
      <c r="D23" s="15"/>
      <c r="E23" s="16">
        <v>613700</v>
      </c>
      <c r="F23" s="15" t="s">
        <v>10</v>
      </c>
      <c r="G23" s="52">
        <v>500</v>
      </c>
      <c r="H23" s="52"/>
      <c r="I23" s="90">
        <f t="shared" si="0"/>
        <v>0</v>
      </c>
    </row>
    <row r="24" spans="2:9" ht="12.75" customHeight="1">
      <c r="B24" s="14"/>
      <c r="C24" s="15"/>
      <c r="D24" s="15"/>
      <c r="E24" s="16">
        <v>613800</v>
      </c>
      <c r="F24" s="15" t="s">
        <v>84</v>
      </c>
      <c r="G24" s="52">
        <v>0</v>
      </c>
      <c r="H24" s="52"/>
      <c r="I24" s="90">
        <f t="shared" si="0"/>
      </c>
    </row>
    <row r="25" spans="2:9" ht="12.75" customHeight="1">
      <c r="B25" s="14"/>
      <c r="C25" s="15"/>
      <c r="D25" s="15"/>
      <c r="E25" s="16">
        <v>613900</v>
      </c>
      <c r="F25" s="15" t="s">
        <v>85</v>
      </c>
      <c r="G25" s="52">
        <v>7300</v>
      </c>
      <c r="H25" s="52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34" t="s">
        <v>147</v>
      </c>
      <c r="G26" s="52">
        <v>0</v>
      </c>
      <c r="H26" s="52"/>
      <c r="I26" s="90">
        <f t="shared" si="0"/>
      </c>
    </row>
    <row r="27" spans="2:9" ht="12.75" customHeight="1">
      <c r="B27" s="17"/>
      <c r="C27" s="12"/>
      <c r="D27" s="12"/>
      <c r="E27" s="9"/>
      <c r="F27" s="12"/>
      <c r="G27" s="63"/>
      <c r="H27" s="63"/>
      <c r="I27" s="90">
        <f t="shared" si="0"/>
      </c>
    </row>
    <row r="28" spans="2:9" s="1" customFormat="1" ht="12.75" customHeight="1">
      <c r="B28" s="14"/>
      <c r="C28" s="15"/>
      <c r="D28" s="29"/>
      <c r="E28" s="16"/>
      <c r="F28" s="28"/>
      <c r="G28" s="52"/>
      <c r="H28" s="52"/>
      <c r="I28" s="90">
        <f t="shared" si="0"/>
      </c>
    </row>
    <row r="29" spans="2:9" ht="12.75" customHeight="1">
      <c r="B29" s="14"/>
      <c r="C29" s="15"/>
      <c r="D29" s="15"/>
      <c r="E29" s="42"/>
      <c r="F29" s="28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16"/>
      <c r="F30" s="15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9"/>
      <c r="F32" s="12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26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15"/>
      <c r="G34" s="52"/>
      <c r="H34" s="52"/>
      <c r="I34" s="90">
        <f t="shared" si="0"/>
      </c>
    </row>
    <row r="35" spans="2:9" ht="12.75" customHeight="1">
      <c r="B35" s="17"/>
      <c r="C35" s="12"/>
      <c r="D35" s="12"/>
      <c r="E35" s="9">
        <v>821000</v>
      </c>
      <c r="F35" s="12" t="s">
        <v>13</v>
      </c>
      <c r="G35" s="63">
        <f>SUM(G36:G37)</f>
        <v>0</v>
      </c>
      <c r="H35" s="63">
        <f>SUM(H36:H37)</f>
        <v>0</v>
      </c>
      <c r="I35" s="89">
        <f t="shared" si="0"/>
      </c>
    </row>
    <row r="36" spans="2:9" s="1" customFormat="1" ht="12.75" customHeight="1">
      <c r="B36" s="14"/>
      <c r="C36" s="15"/>
      <c r="D36" s="15"/>
      <c r="E36" s="16">
        <v>821200</v>
      </c>
      <c r="F36" s="15" t="s">
        <v>14</v>
      </c>
      <c r="G36" s="52">
        <v>0</v>
      </c>
      <c r="H36" s="52"/>
      <c r="I36" s="90">
        <f t="shared" si="0"/>
      </c>
    </row>
    <row r="37" spans="2:9" ht="12.75" customHeight="1">
      <c r="B37" s="14"/>
      <c r="C37" s="15"/>
      <c r="D37" s="15"/>
      <c r="E37" s="16">
        <v>821300</v>
      </c>
      <c r="F37" s="15" t="s">
        <v>15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/>
      <c r="F38" s="26"/>
      <c r="G38" s="52"/>
      <c r="H38" s="52"/>
      <c r="I38" s="90">
        <f t="shared" si="0"/>
      </c>
    </row>
    <row r="39" spans="2:9" ht="12.75" customHeight="1">
      <c r="B39" s="14"/>
      <c r="C39" s="15"/>
      <c r="D39" s="15"/>
      <c r="E39" s="16"/>
      <c r="F39" s="15"/>
      <c r="G39" s="52"/>
      <c r="H39" s="52"/>
      <c r="I39" s="90">
        <f t="shared" si="0"/>
      </c>
    </row>
    <row r="40" spans="2:9" ht="12.75" customHeight="1">
      <c r="B40" s="17"/>
      <c r="C40" s="12"/>
      <c r="D40" s="12"/>
      <c r="E40" s="9"/>
      <c r="F40" s="12" t="s">
        <v>16</v>
      </c>
      <c r="G40" s="63">
        <v>4</v>
      </c>
      <c r="H40" s="63"/>
      <c r="I40" s="90"/>
    </row>
    <row r="41" spans="2:9" s="1" customFormat="1" ht="12.75" customHeight="1">
      <c r="B41" s="17"/>
      <c r="C41" s="12"/>
      <c r="D41" s="12"/>
      <c r="E41" s="9"/>
      <c r="F41" s="12" t="s">
        <v>32</v>
      </c>
      <c r="G41" s="20">
        <f>G7+G12+G16+G35</f>
        <v>129560</v>
      </c>
      <c r="H41" s="20">
        <f>H7+H12+H16+H35</f>
        <v>0</v>
      </c>
      <c r="I41" s="89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17</v>
      </c>
      <c r="G42" s="20">
        <f>G41</f>
        <v>129560</v>
      </c>
      <c r="H42" s="20">
        <f>H41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18</v>
      </c>
      <c r="G43" s="20">
        <f>G42</f>
        <v>129560</v>
      </c>
      <c r="H43" s="20">
        <f>H42</f>
        <v>0</v>
      </c>
      <c r="I43" s="89">
        <f t="shared" si="0"/>
        <v>0</v>
      </c>
    </row>
    <row r="44" spans="2:9" s="1" customFormat="1" ht="12.75" customHeight="1" thickBot="1">
      <c r="B44" s="21"/>
      <c r="C44" s="22"/>
      <c r="D44" s="22"/>
      <c r="E44" s="23"/>
      <c r="F44" s="22"/>
      <c r="G44" s="35"/>
      <c r="H44" s="35"/>
      <c r="I44" s="93"/>
    </row>
    <row r="45" ht="12.75" customHeight="1"/>
    <row r="46" ht="12.75">
      <c r="B46" s="51"/>
    </row>
    <row r="47" ht="12.75">
      <c r="B47" s="51"/>
    </row>
    <row r="48" ht="12.75">
      <c r="B48" s="51"/>
    </row>
    <row r="49" ht="12.75">
      <c r="B49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8"/>
  <dimension ref="B2:K54"/>
  <sheetViews>
    <sheetView workbookViewId="0" topLeftCell="A1">
      <selection activeCell="G40" sqref="G4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71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627240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72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221790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5">
        <v>179060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5">
        <v>42730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19350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v>19350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54100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1500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8500</v>
      </c>
      <c r="H19" s="33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52">
        <v>3500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52">
        <v>1200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1000</v>
      </c>
      <c r="H22" s="52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52">
        <v>0</v>
      </c>
      <c r="H23" s="52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3000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52">
        <v>400</v>
      </c>
      <c r="H25" s="52"/>
      <c r="I25" s="90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85</v>
      </c>
      <c r="G26" s="52">
        <v>35000</v>
      </c>
      <c r="H26" s="52"/>
      <c r="I26" s="90">
        <f t="shared" si="0"/>
        <v>0</v>
      </c>
      <c r="J26" s="51"/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52">
        <v>0</v>
      </c>
      <c r="H27" s="52"/>
      <c r="I27" s="90">
        <f t="shared" si="0"/>
      </c>
    </row>
    <row r="28" spans="2:9" ht="12.75" customHeight="1">
      <c r="B28" s="14"/>
      <c r="C28" s="15"/>
      <c r="D28" s="15"/>
      <c r="E28" s="16"/>
      <c r="F28" s="15"/>
      <c r="G28" s="63"/>
      <c r="H28" s="63"/>
      <c r="I28" s="90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110</v>
      </c>
      <c r="G29" s="63">
        <f>SUM(G30:G31)</f>
        <v>180000</v>
      </c>
      <c r="H29" s="63">
        <f>SUM(H30:H31)</f>
        <v>0</v>
      </c>
      <c r="I29" s="89">
        <f t="shared" si="0"/>
        <v>0</v>
      </c>
    </row>
    <row r="30" spans="2:9" ht="12.75" customHeight="1">
      <c r="B30" s="14"/>
      <c r="C30" s="15"/>
      <c r="D30" s="15"/>
      <c r="E30" s="16">
        <v>614200</v>
      </c>
      <c r="F30" s="26" t="s">
        <v>34</v>
      </c>
      <c r="G30" s="52">
        <v>30000</v>
      </c>
      <c r="H30" s="52"/>
      <c r="I30" s="90">
        <f t="shared" si="0"/>
        <v>0</v>
      </c>
    </row>
    <row r="31" spans="2:9" ht="12.75" customHeight="1">
      <c r="B31" s="14"/>
      <c r="C31" s="15"/>
      <c r="D31" s="15"/>
      <c r="E31" s="147">
        <v>614300</v>
      </c>
      <c r="F31" s="26" t="s">
        <v>173</v>
      </c>
      <c r="G31" s="52">
        <v>150000</v>
      </c>
      <c r="H31" s="52"/>
      <c r="I31" s="90">
        <f t="shared" si="0"/>
        <v>0</v>
      </c>
    </row>
    <row r="32" spans="2:9" ht="12.75" customHeight="1">
      <c r="B32" s="14"/>
      <c r="C32" s="15"/>
      <c r="D32" s="15"/>
      <c r="E32" s="16"/>
      <c r="F32" s="26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52"/>
      <c r="H33" s="52"/>
      <c r="I33" s="90">
        <f t="shared" si="0"/>
      </c>
    </row>
    <row r="34" spans="2:9" ht="12.75" customHeight="1">
      <c r="B34" s="17"/>
      <c r="C34" s="12"/>
      <c r="D34" s="12"/>
      <c r="E34" s="9">
        <v>821000</v>
      </c>
      <c r="F34" s="12" t="s">
        <v>13</v>
      </c>
      <c r="G34" s="63">
        <f>SUM(G35:G37)</f>
        <v>2000</v>
      </c>
      <c r="H34" s="63">
        <f>SUM(H35:H37)</f>
        <v>0</v>
      </c>
      <c r="I34" s="89">
        <f t="shared" si="0"/>
        <v>0</v>
      </c>
    </row>
    <row r="35" spans="2:9" ht="12.75" customHeight="1">
      <c r="B35" s="14"/>
      <c r="C35" s="15"/>
      <c r="D35" s="15"/>
      <c r="E35" s="16">
        <v>821200</v>
      </c>
      <c r="F35" s="15" t="s">
        <v>14</v>
      </c>
      <c r="G35" s="71">
        <v>0</v>
      </c>
      <c r="H35" s="71"/>
      <c r="I35" s="90">
        <f t="shared" si="0"/>
      </c>
    </row>
    <row r="36" spans="2:9" s="1" customFormat="1" ht="12.75" customHeight="1">
      <c r="B36" s="14"/>
      <c r="C36" s="15"/>
      <c r="D36" s="15"/>
      <c r="E36" s="16">
        <v>821300</v>
      </c>
      <c r="F36" s="15" t="s">
        <v>15</v>
      </c>
      <c r="G36" s="52">
        <v>2000</v>
      </c>
      <c r="H36" s="52"/>
      <c r="I36" s="90">
        <f t="shared" si="0"/>
        <v>0</v>
      </c>
    </row>
    <row r="37" spans="2:9" ht="12.75" customHeight="1">
      <c r="B37" s="14"/>
      <c r="C37" s="15"/>
      <c r="D37" s="15"/>
      <c r="E37" s="16"/>
      <c r="F37" s="26"/>
      <c r="G37" s="52"/>
      <c r="H37" s="52"/>
      <c r="I37" s="90">
        <f t="shared" si="0"/>
      </c>
    </row>
    <row r="38" spans="2:9" ht="12.75" customHeight="1">
      <c r="B38" s="14"/>
      <c r="C38" s="15"/>
      <c r="D38" s="15"/>
      <c r="E38" s="16"/>
      <c r="F38" s="15"/>
      <c r="G38" s="33"/>
      <c r="H38" s="33"/>
      <c r="I38" s="90">
        <f t="shared" si="0"/>
      </c>
    </row>
    <row r="39" spans="2:9" ht="12.75" customHeight="1">
      <c r="B39" s="17"/>
      <c r="C39" s="12"/>
      <c r="D39" s="12"/>
      <c r="E39" s="9"/>
      <c r="F39" s="12" t="s">
        <v>16</v>
      </c>
      <c r="G39" s="20">
        <v>12</v>
      </c>
      <c r="H39" s="20"/>
      <c r="I39" s="90"/>
    </row>
    <row r="40" spans="2:9" ht="12.75" customHeight="1">
      <c r="B40" s="17"/>
      <c r="C40" s="12"/>
      <c r="D40" s="12"/>
      <c r="E40" s="9"/>
      <c r="F40" s="12" t="s">
        <v>32</v>
      </c>
      <c r="G40" s="20">
        <f>G7+G13+G17+G29+G34</f>
        <v>477240</v>
      </c>
      <c r="H40" s="20">
        <f>H7+H13+H17+H29+H34</f>
        <v>0</v>
      </c>
      <c r="I40" s="89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17</v>
      </c>
      <c r="G41" s="20">
        <f>G40</f>
        <v>477240</v>
      </c>
      <c r="H41" s="20">
        <f>H40</f>
        <v>0</v>
      </c>
      <c r="I41" s="89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18</v>
      </c>
      <c r="G42" s="20">
        <f>G41</f>
        <v>477240</v>
      </c>
      <c r="H42" s="20">
        <f>H41</f>
        <v>0</v>
      </c>
      <c r="I42" s="89">
        <f t="shared" si="0"/>
        <v>0</v>
      </c>
    </row>
    <row r="43" spans="2:9" s="1" customFormat="1" ht="12.75" customHeight="1" thickBot="1">
      <c r="B43" s="21"/>
      <c r="C43" s="22"/>
      <c r="D43" s="22"/>
      <c r="E43" s="23"/>
      <c r="F43" s="22"/>
      <c r="G43" s="107"/>
      <c r="H43" s="107"/>
      <c r="I43" s="106"/>
    </row>
    <row r="44" spans="2:9" s="1" customFormat="1" ht="12.75" customHeight="1">
      <c r="B44" s="13"/>
      <c r="C44" s="13"/>
      <c r="D44" s="13"/>
      <c r="E44" s="24"/>
      <c r="F44" s="13"/>
      <c r="G44" s="53"/>
      <c r="H44" s="53"/>
      <c r="I44" s="85"/>
    </row>
    <row r="45" ht="12.75" customHeight="1">
      <c r="B45" s="51"/>
    </row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9"/>
  <dimension ref="B2:K62"/>
  <sheetViews>
    <sheetView workbookViewId="0" topLeftCell="A1">
      <selection activeCell="G41" sqref="G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73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154</v>
      </c>
      <c r="G3" s="144"/>
      <c r="H3" s="108">
        <v>685000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74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506240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431570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74670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46050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46050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122000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4000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31000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17000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7000</v>
      </c>
      <c r="H21" s="34"/>
      <c r="I21" s="90">
        <f t="shared" si="0"/>
        <v>0</v>
      </c>
    </row>
    <row r="22" spans="2:10" ht="12.75" customHeight="1">
      <c r="B22" s="14"/>
      <c r="C22" s="15"/>
      <c r="D22" s="15"/>
      <c r="E22" s="16">
        <v>613500</v>
      </c>
      <c r="F22" s="15" t="s">
        <v>9</v>
      </c>
      <c r="G22" s="71">
        <v>5000</v>
      </c>
      <c r="H22" s="71"/>
      <c r="I22" s="90">
        <f t="shared" si="0"/>
        <v>0</v>
      </c>
      <c r="J22" s="51"/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4">
        <v>0</v>
      </c>
      <c r="H23" s="34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71">
        <v>7000</v>
      </c>
      <c r="H24" s="71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1000</v>
      </c>
      <c r="H25" s="71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50000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35000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30000</v>
      </c>
      <c r="H37" s="71"/>
      <c r="I37" s="90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5000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16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709290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709290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709290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spans="2:7" ht="12.75">
      <c r="B48" s="51"/>
      <c r="G48" s="55"/>
    </row>
    <row r="49" spans="2:7" ht="12.75">
      <c r="B49" s="51"/>
      <c r="G49" s="55"/>
    </row>
    <row r="50" spans="2:7" ht="12.75">
      <c r="B50" s="51"/>
      <c r="G50" s="55"/>
    </row>
    <row r="51" spans="2:7" ht="12.75">
      <c r="B51" s="51"/>
      <c r="G51" s="55"/>
    </row>
    <row r="52" spans="2:7" ht="12.75">
      <c r="B52" s="51"/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0"/>
  <dimension ref="B2:K48"/>
  <sheetViews>
    <sheetView workbookViewId="0" topLeftCell="A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126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84000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75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67890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5">
        <v>58330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5">
        <v>9560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6270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v>6270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8200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1000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108</v>
      </c>
      <c r="G20" s="52">
        <v>4000</v>
      </c>
      <c r="H20" s="52"/>
      <c r="I20" s="90">
        <f t="shared" si="0"/>
        <v>0</v>
      </c>
      <c r="J20" s="51"/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3">
        <v>1200</v>
      </c>
      <c r="H21" s="33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500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52">
        <v>1500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52"/>
      <c r="H28" s="52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52"/>
      <c r="H34" s="52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G37+G38</f>
        <v>500</v>
      </c>
      <c r="H36" s="63">
        <f>H37+H38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500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52"/>
      <c r="H39" s="52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3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82860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82860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82860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/>
  <dimension ref="B2:K62"/>
  <sheetViews>
    <sheetView workbookViewId="0" topLeftCell="A1">
      <selection activeCell="G41" sqref="G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77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154</v>
      </c>
      <c r="G3" s="144"/>
      <c r="H3" s="108">
        <v>615600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76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460210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398800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61410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11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  <c r="K12" s="51"/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42830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42830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87000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3000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4500</v>
      </c>
      <c r="H19" s="34"/>
      <c r="I19" s="90">
        <f t="shared" si="0"/>
        <v>0</v>
      </c>
    </row>
    <row r="20" spans="2:10" ht="12.75" customHeight="1">
      <c r="B20" s="14"/>
      <c r="C20" s="15"/>
      <c r="D20" s="15"/>
      <c r="E20" s="16">
        <v>613300</v>
      </c>
      <c r="F20" s="26" t="s">
        <v>108</v>
      </c>
      <c r="G20" s="71">
        <v>14000</v>
      </c>
      <c r="H20" s="71"/>
      <c r="I20" s="90">
        <f t="shared" si="0"/>
        <v>0</v>
      </c>
      <c r="J20" s="51"/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9000</v>
      </c>
      <c r="H21" s="34"/>
      <c r="I21" s="90">
        <f t="shared" si="0"/>
        <v>0</v>
      </c>
    </row>
    <row r="22" spans="2:10" ht="12.75" customHeight="1">
      <c r="B22" s="14"/>
      <c r="C22" s="15"/>
      <c r="D22" s="15"/>
      <c r="E22" s="16">
        <v>613500</v>
      </c>
      <c r="F22" s="15" t="s">
        <v>9</v>
      </c>
      <c r="G22" s="71">
        <v>2500</v>
      </c>
      <c r="H22" s="71"/>
      <c r="I22" s="90">
        <f t="shared" si="0"/>
        <v>0</v>
      </c>
      <c r="J22" s="51"/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4">
        <v>0</v>
      </c>
      <c r="H23" s="34"/>
      <c r="I23" s="9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10</v>
      </c>
      <c r="G24" s="71">
        <v>3000</v>
      </c>
      <c r="H24" s="71"/>
      <c r="I24" s="90">
        <f t="shared" si="0"/>
        <v>0</v>
      </c>
      <c r="J24" s="51"/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1000</v>
      </c>
      <c r="H25" s="71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71">
        <v>50000</v>
      </c>
      <c r="H26" s="71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G37+G38</f>
        <v>3000</v>
      </c>
      <c r="H36" s="63">
        <f>H37+H38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3000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13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593040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593040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593040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spans="2:7" ht="12.75">
      <c r="B48" s="51"/>
      <c r="G48" s="55"/>
    </row>
    <row r="49" spans="2:7" ht="12.75">
      <c r="B49" s="51"/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4"/>
  <dimension ref="B2:K62"/>
  <sheetViews>
    <sheetView tabSelected="1" workbookViewId="0" topLeftCell="C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7" ht="15" customHeight="1">
      <c r="B2" s="143" t="s">
        <v>100</v>
      </c>
      <c r="C2" s="143"/>
      <c r="D2" s="143"/>
      <c r="E2" s="143"/>
      <c r="F2" s="143"/>
      <c r="G2" s="143"/>
    </row>
    <row r="3" spans="5:9" s="1" customFormat="1" ht="16.5" thickBot="1">
      <c r="E3" s="2"/>
      <c r="F3" s="144" t="s">
        <v>154</v>
      </c>
      <c r="G3" s="144"/>
      <c r="H3" s="108">
        <v>443980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99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376990</v>
      </c>
      <c r="H7" s="136">
        <f>SUM(H8:H11)</f>
        <v>0</v>
      </c>
      <c r="I7" s="89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321270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55720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35290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35290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29700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4">
        <v>2500</v>
      </c>
      <c r="H18" s="34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4">
        <v>7000</v>
      </c>
      <c r="H19" s="34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4">
        <v>5500</v>
      </c>
      <c r="H20" s="34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4">
        <v>1500</v>
      </c>
      <c r="H21" s="34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4">
        <v>5500</v>
      </c>
      <c r="H22" s="34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71">
        <v>0</v>
      </c>
      <c r="H23" s="71"/>
      <c r="I23" s="90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10</v>
      </c>
      <c r="G24" s="71">
        <v>4000</v>
      </c>
      <c r="H24" s="71"/>
      <c r="I24" s="90">
        <f t="shared" si="0"/>
        <v>0</v>
      </c>
      <c r="J24" s="51"/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71">
        <v>1200</v>
      </c>
      <c r="H25" s="71"/>
      <c r="I25" s="90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85</v>
      </c>
      <c r="G26" s="71">
        <v>2500</v>
      </c>
      <c r="H26" s="71"/>
      <c r="I26" s="90">
        <f t="shared" si="0"/>
        <v>0</v>
      </c>
      <c r="J26" s="51"/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71"/>
      <c r="H28" s="71"/>
      <c r="I28" s="90">
        <f t="shared" si="0"/>
      </c>
    </row>
    <row r="29" spans="2:9" ht="12.75" customHeight="1">
      <c r="B29" s="14"/>
      <c r="C29" s="15"/>
      <c r="D29" s="29"/>
      <c r="E29" s="16"/>
      <c r="F29" s="28"/>
      <c r="G29" s="71"/>
      <c r="H29" s="71"/>
      <c r="I29" s="90">
        <f t="shared" si="0"/>
      </c>
    </row>
    <row r="30" spans="2:9" ht="12.75" customHeight="1">
      <c r="B30" s="14"/>
      <c r="C30" s="15"/>
      <c r="D30" s="15"/>
      <c r="E30" s="42"/>
      <c r="F30" s="28"/>
      <c r="G30" s="71"/>
      <c r="H30" s="71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71"/>
      <c r="H31" s="71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71"/>
      <c r="H32" s="71"/>
      <c r="I32" s="90">
        <f t="shared" si="0"/>
      </c>
    </row>
    <row r="33" spans="2:9" ht="12.75" customHeight="1">
      <c r="B33" s="14"/>
      <c r="C33" s="15"/>
      <c r="D33" s="15"/>
      <c r="E33" s="9"/>
      <c r="F33" s="12"/>
      <c r="G33" s="71"/>
      <c r="H33" s="71"/>
      <c r="I33" s="90">
        <f t="shared" si="0"/>
      </c>
    </row>
    <row r="34" spans="2:9" ht="12.75" customHeight="1">
      <c r="B34" s="14"/>
      <c r="C34" s="15"/>
      <c r="D34" s="15"/>
      <c r="E34" s="16"/>
      <c r="F34" s="26"/>
      <c r="G34" s="71"/>
      <c r="H34" s="71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SUM(G37:G39)</f>
        <v>2000</v>
      </c>
      <c r="H36" s="63">
        <f>SUM(H37:H39)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71">
        <v>0</v>
      </c>
      <c r="H37" s="71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71">
        <v>2000</v>
      </c>
      <c r="H38" s="71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71"/>
      <c r="H39" s="71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71"/>
      <c r="H40" s="71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14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443980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443980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443980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spans="2:7" ht="12.75">
      <c r="B47" s="51"/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B2:K47"/>
  <sheetViews>
    <sheetView workbookViewId="0" topLeftCell="A1">
      <selection activeCell="G40" sqref="G4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42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62070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38</v>
      </c>
      <c r="C6" s="11" t="s">
        <v>4</v>
      </c>
      <c r="D6" s="11" t="s">
        <v>43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47610</v>
      </c>
      <c r="H7" s="136">
        <f>SUM(H8:H11)</f>
        <v>0</v>
      </c>
      <c r="I7" s="12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5">
        <v>42300</v>
      </c>
      <c r="H8" s="135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5">
        <v>5310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4660</v>
      </c>
      <c r="H13" s="136">
        <f>H14</f>
        <v>0</v>
      </c>
      <c r="I13" s="12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v>4660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8300</v>
      </c>
      <c r="H17" s="37">
        <f>SUM(H18:H27)</f>
        <v>0</v>
      </c>
      <c r="I17" s="12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300</v>
      </c>
      <c r="H18" s="33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3">
        <v>0</v>
      </c>
      <c r="H20" s="33"/>
      <c r="I20" s="90">
        <f t="shared" si="0"/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3">
        <v>0</v>
      </c>
      <c r="H21" s="33"/>
      <c r="I21" s="90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0</v>
      </c>
      <c r="H24" s="33"/>
      <c r="I24" s="90">
        <f t="shared" si="0"/>
      </c>
    </row>
    <row r="25" spans="2:11" ht="12.75" customHeight="1">
      <c r="B25" s="14"/>
      <c r="C25" s="15"/>
      <c r="D25" s="15"/>
      <c r="E25" s="16">
        <v>613800</v>
      </c>
      <c r="F25" s="15" t="s">
        <v>84</v>
      </c>
      <c r="G25" s="33">
        <v>0</v>
      </c>
      <c r="H25" s="33"/>
      <c r="I25" s="90">
        <f t="shared" si="0"/>
      </c>
      <c r="K25" s="51"/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33">
        <v>8000</v>
      </c>
      <c r="H26" s="33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34">
        <v>0</v>
      </c>
      <c r="H27" s="34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3"/>
      <c r="H28" s="33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3"/>
      <c r="H29" s="33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3"/>
      <c r="H30" s="33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3"/>
      <c r="H34" s="33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1500</v>
      </c>
      <c r="H36" s="20">
        <f>SUM(H37:H38)</f>
        <v>0</v>
      </c>
      <c r="I36" s="12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3">
        <v>1500</v>
      </c>
      <c r="H38" s="33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2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62070</v>
      </c>
      <c r="H42" s="20">
        <f>H7+H13+H17+H36</f>
        <v>0</v>
      </c>
      <c r="I42" s="12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/>
  <dimension ref="B2:K50"/>
  <sheetViews>
    <sheetView workbookViewId="0" topLeftCell="A1">
      <selection activeCell="G41" sqref="G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78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90760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38</v>
      </c>
      <c r="C6" s="11" t="s">
        <v>4</v>
      </c>
      <c r="D6" s="11" t="s">
        <v>44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75970</v>
      </c>
      <c r="H7" s="136">
        <f>SUM(H8:H11)</f>
        <v>0</v>
      </c>
      <c r="I7" s="127">
        <f aca="true" t="shared" si="0" ref="I7:I42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106</v>
      </c>
      <c r="G8" s="135">
        <v>64730</v>
      </c>
      <c r="H8" s="135"/>
      <c r="I8" s="90">
        <f t="shared" si="0"/>
        <v>0</v>
      </c>
      <c r="J8" s="55"/>
    </row>
    <row r="9" spans="2:10" ht="12.75" customHeight="1">
      <c r="B9" s="14"/>
      <c r="C9" s="15"/>
      <c r="D9" s="15"/>
      <c r="E9" s="16">
        <v>611200</v>
      </c>
      <c r="F9" s="15" t="s">
        <v>107</v>
      </c>
      <c r="G9" s="135">
        <v>11240</v>
      </c>
      <c r="H9" s="135"/>
      <c r="I9" s="90">
        <f t="shared" si="0"/>
        <v>0</v>
      </c>
      <c r="J9" s="57"/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7000</v>
      </c>
      <c r="H13" s="136">
        <f>H14</f>
        <v>0</v>
      </c>
      <c r="I13" s="12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v>7000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5900</v>
      </c>
      <c r="H17" s="37">
        <f>SUM(H18:H27)</f>
        <v>0</v>
      </c>
      <c r="I17" s="12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1000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3">
        <v>2500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52">
        <v>500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400</v>
      </c>
      <c r="H24" s="33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33">
        <v>0</v>
      </c>
      <c r="H25" s="33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52">
        <v>1500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52"/>
      <c r="H28" s="52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52"/>
      <c r="H34" s="52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SUM(G37:G38)</f>
        <v>1500</v>
      </c>
      <c r="H36" s="63">
        <f>SUM(H37:H38)</f>
        <v>0</v>
      </c>
      <c r="I36" s="12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1500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3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90370</v>
      </c>
      <c r="H42" s="20">
        <f>H7+H13+H17+H36</f>
        <v>0</v>
      </c>
      <c r="I42" s="12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89"/>
    </row>
    <row r="44" spans="2:9" s="1" customFormat="1" ht="12.75" customHeight="1">
      <c r="B44" s="17"/>
      <c r="C44" s="12"/>
      <c r="D44" s="12"/>
      <c r="E44" s="9"/>
      <c r="F44" s="12" t="s">
        <v>18</v>
      </c>
      <c r="G44" s="20"/>
      <c r="H44" s="20"/>
      <c r="I44" s="89"/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6"/>
  <dimension ref="B2:K50"/>
  <sheetViews>
    <sheetView workbookViewId="0" topLeftCell="A1">
      <selection activeCell="G41" sqref="G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ht="15" customHeight="1">
      <c r="B2" s="145" t="s">
        <v>155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194550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38</v>
      </c>
      <c r="C6" s="11" t="s">
        <v>4</v>
      </c>
      <c r="D6" s="11" t="s">
        <v>65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158190</v>
      </c>
      <c r="H7" s="136">
        <f>SUM(H8:H11)</f>
        <v>0</v>
      </c>
      <c r="I7" s="89">
        <f aca="true" t="shared" si="0" ref="I7:I44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106</v>
      </c>
      <c r="G8" s="135">
        <v>126850</v>
      </c>
      <c r="H8" s="135"/>
      <c r="I8" s="90">
        <f t="shared" si="0"/>
        <v>0</v>
      </c>
      <c r="J8" s="55"/>
    </row>
    <row r="9" spans="2:10" ht="12.75" customHeight="1">
      <c r="B9" s="14"/>
      <c r="C9" s="15"/>
      <c r="D9" s="15"/>
      <c r="E9" s="16">
        <v>611200</v>
      </c>
      <c r="F9" s="15" t="s">
        <v>107</v>
      </c>
      <c r="G9" s="135">
        <v>31340</v>
      </c>
      <c r="H9" s="135"/>
      <c r="I9" s="90">
        <f t="shared" si="0"/>
        <v>0</v>
      </c>
      <c r="J9" s="57"/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5"/>
      <c r="H11" s="135"/>
      <c r="I11" s="89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89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14010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v>14010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9">
        <f t="shared" si="0"/>
      </c>
    </row>
    <row r="16" spans="2:9" ht="12.75" customHeight="1">
      <c r="B16" s="14"/>
      <c r="C16" s="15"/>
      <c r="D16" s="15"/>
      <c r="E16" s="16"/>
      <c r="F16" s="15"/>
      <c r="G16" s="37"/>
      <c r="H16" s="37"/>
      <c r="I16" s="8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10400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5000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3">
        <v>1200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52">
        <v>1000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700</v>
      </c>
      <c r="H24" s="33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33">
        <v>0</v>
      </c>
      <c r="H25" s="33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52">
        <v>2500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52"/>
      <c r="H28" s="52"/>
      <c r="I28" s="89">
        <f t="shared" si="0"/>
      </c>
    </row>
    <row r="29" spans="2:9" ht="12.75" customHeight="1">
      <c r="B29" s="14"/>
      <c r="C29" s="15"/>
      <c r="D29" s="29"/>
      <c r="E29" s="43"/>
      <c r="F29" s="40"/>
      <c r="G29" s="52"/>
      <c r="H29" s="52"/>
      <c r="I29" s="89">
        <f t="shared" si="0"/>
      </c>
    </row>
    <row r="30" spans="2:9" ht="12.75" customHeight="1">
      <c r="B30" s="14"/>
      <c r="C30" s="15"/>
      <c r="D30" s="15"/>
      <c r="E30" s="42"/>
      <c r="F30" s="15"/>
      <c r="G30" s="52"/>
      <c r="H30" s="52"/>
      <c r="I30" s="89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89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89">
        <f t="shared" si="0"/>
      </c>
    </row>
    <row r="33" spans="2:9" ht="12.75" customHeight="1">
      <c r="B33" s="14"/>
      <c r="C33" s="15"/>
      <c r="D33" s="15"/>
      <c r="E33" s="16"/>
      <c r="F33" s="15"/>
      <c r="G33" s="52"/>
      <c r="H33" s="52"/>
      <c r="I33" s="89">
        <f t="shared" si="0"/>
      </c>
    </row>
    <row r="34" spans="2:9" ht="12.75" customHeight="1">
      <c r="B34" s="14"/>
      <c r="C34" s="15"/>
      <c r="D34" s="15"/>
      <c r="E34" s="16"/>
      <c r="F34" s="19"/>
      <c r="G34" s="52"/>
      <c r="H34" s="52"/>
      <c r="I34" s="89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8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SUM(G37:G38)</f>
        <v>7000</v>
      </c>
      <c r="H36" s="63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7000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7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189600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G42+6!G42+5!G42+4!G43+3!G57</f>
        <v>3641600</v>
      </c>
      <c r="H43" s="20">
        <f>H42+6!H42+5!H42+4!H43+3!H57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3641600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B2:L50"/>
  <sheetViews>
    <sheetView workbookViewId="0" topLeftCell="A1">
      <selection activeCell="G42" sqref="G42"/>
    </sheetView>
  </sheetViews>
  <sheetFormatPr defaultColWidth="9.140625" defaultRowHeight="12.75"/>
  <cols>
    <col min="1" max="1" width="1.57421875" style="13" customWidth="1"/>
    <col min="2" max="2" width="7.00390625" style="13" bestFit="1" customWidth="1"/>
    <col min="3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45</v>
      </c>
      <c r="C2" s="145"/>
      <c r="D2" s="145"/>
      <c r="E2" s="145"/>
      <c r="F2" s="145"/>
      <c r="G2" s="145"/>
      <c r="H2" s="145"/>
      <c r="I2" s="84"/>
    </row>
    <row r="3" spans="5:9" s="1" customFormat="1" ht="16.5" thickBot="1">
      <c r="E3" s="2"/>
      <c r="F3" s="144" t="s">
        <v>154</v>
      </c>
      <c r="G3" s="144"/>
      <c r="H3" s="108">
        <v>713780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46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267560</v>
      </c>
      <c r="H7" s="136">
        <f>SUM(H8:H11)</f>
        <v>0</v>
      </c>
      <c r="I7" s="89">
        <f aca="true" t="shared" si="0" ref="I7:I44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106</v>
      </c>
      <c r="G8" s="135">
        <v>209740</v>
      </c>
      <c r="H8" s="135"/>
      <c r="I8" s="90">
        <f t="shared" si="0"/>
        <v>0</v>
      </c>
      <c r="J8" s="51"/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5">
        <v>57820</v>
      </c>
      <c r="H9" s="135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11" ht="12.75" customHeight="1">
      <c r="B11" s="14"/>
      <c r="C11" s="15"/>
      <c r="D11" s="15"/>
      <c r="E11" s="16"/>
      <c r="F11" s="26"/>
      <c r="G11" s="135"/>
      <c r="H11" s="135"/>
      <c r="I11" s="89">
        <f t="shared" si="0"/>
      </c>
      <c r="K11" s="51"/>
    </row>
    <row r="12" spans="2:11" ht="12.75" customHeight="1">
      <c r="B12" s="14"/>
      <c r="C12" s="15"/>
      <c r="D12" s="15"/>
      <c r="E12" s="16"/>
      <c r="F12" s="15"/>
      <c r="G12" s="136"/>
      <c r="H12" s="136"/>
      <c r="I12" s="89">
        <f t="shared" si="0"/>
      </c>
      <c r="K12" s="51"/>
    </row>
    <row r="13" spans="2:12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22720</v>
      </c>
      <c r="H13" s="136">
        <f>H14</f>
        <v>0</v>
      </c>
      <c r="I13" s="89">
        <f t="shared" si="0"/>
        <v>0</v>
      </c>
      <c r="K13" s="58"/>
      <c r="L13" s="58"/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5">
        <v>22720</v>
      </c>
      <c r="H14" s="135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52"/>
      <c r="H15" s="52"/>
      <c r="I15" s="89">
        <f t="shared" si="0"/>
      </c>
    </row>
    <row r="16" spans="2:9" ht="12.75" customHeight="1">
      <c r="B16" s="14"/>
      <c r="C16" s="15"/>
      <c r="D16" s="15"/>
      <c r="E16" s="16"/>
      <c r="F16" s="15"/>
      <c r="G16" s="63"/>
      <c r="H16" s="63"/>
      <c r="I16" s="89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403500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7000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104000</v>
      </c>
      <c r="H19" s="33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33">
        <v>44000</v>
      </c>
      <c r="H20" s="33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33">
        <v>84000</v>
      </c>
      <c r="H21" s="33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54000</v>
      </c>
      <c r="H22" s="33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33">
        <v>0</v>
      </c>
      <c r="H23" s="33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42000</v>
      </c>
      <c r="H24" s="33"/>
      <c r="I24" s="90">
        <f t="shared" si="0"/>
        <v>0</v>
      </c>
    </row>
    <row r="25" spans="2:10" ht="12.75" customHeight="1">
      <c r="B25" s="14"/>
      <c r="C25" s="15"/>
      <c r="D25" s="15"/>
      <c r="E25" s="16">
        <v>613800</v>
      </c>
      <c r="F25" s="15" t="s">
        <v>84</v>
      </c>
      <c r="G25" s="33">
        <v>10500</v>
      </c>
      <c r="H25" s="33"/>
      <c r="I25" s="90">
        <f t="shared" si="0"/>
        <v>0</v>
      </c>
      <c r="J25" s="51"/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52">
        <v>58000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34">
        <v>0</v>
      </c>
      <c r="H27" s="34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3"/>
      <c r="H28" s="33"/>
      <c r="I28" s="89">
        <f t="shared" si="0"/>
      </c>
    </row>
    <row r="29" spans="2:9" ht="12.75" customHeight="1">
      <c r="B29" s="14"/>
      <c r="C29" s="15"/>
      <c r="D29" s="29"/>
      <c r="E29" s="43"/>
      <c r="F29" s="40"/>
      <c r="G29" s="33"/>
      <c r="H29" s="33"/>
      <c r="I29" s="89">
        <f t="shared" si="0"/>
      </c>
    </row>
    <row r="30" spans="2:9" ht="12.75" customHeight="1">
      <c r="B30" s="14"/>
      <c r="C30" s="15"/>
      <c r="D30" s="15"/>
      <c r="E30" s="42"/>
      <c r="F30" s="15"/>
      <c r="G30" s="33"/>
      <c r="H30" s="33"/>
      <c r="I30" s="89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89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89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89">
        <f t="shared" si="0"/>
      </c>
    </row>
    <row r="34" spans="2:9" ht="12.75" customHeight="1">
      <c r="B34" s="14"/>
      <c r="C34" s="15"/>
      <c r="D34" s="15"/>
      <c r="E34" s="16"/>
      <c r="F34" s="19"/>
      <c r="G34" s="33"/>
      <c r="H34" s="33"/>
      <c r="I34" s="89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9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20000</v>
      </c>
      <c r="H36" s="20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20000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16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713780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713780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713780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K52"/>
  <sheetViews>
    <sheetView workbookViewId="0" topLeftCell="C1">
      <selection activeCell="L13" sqref="L1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80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9" ht="15" customHeight="1">
      <c r="B2" s="143" t="s">
        <v>47</v>
      </c>
      <c r="C2" s="143"/>
      <c r="D2" s="143"/>
      <c r="E2" s="143"/>
      <c r="F2" s="143"/>
      <c r="G2" s="143"/>
      <c r="H2" s="143"/>
      <c r="I2" s="83"/>
    </row>
    <row r="3" spans="5:9" s="1" customFormat="1" ht="16.5" thickBot="1">
      <c r="E3" s="2"/>
      <c r="F3" s="144" t="s">
        <v>154</v>
      </c>
      <c r="G3" s="144"/>
      <c r="H3" s="108">
        <v>6388820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48</v>
      </c>
      <c r="C6" s="11" t="s">
        <v>4</v>
      </c>
      <c r="D6" s="11" t="s">
        <v>5</v>
      </c>
      <c r="E6" s="9"/>
      <c r="F6" s="9"/>
      <c r="G6" s="32"/>
      <c r="H6" s="9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4713610</v>
      </c>
      <c r="H7" s="136">
        <f>SUM(H8:H11)</f>
        <v>0</v>
      </c>
      <c r="I7" s="89">
        <f aca="true" t="shared" si="0" ref="I7:I44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106</v>
      </c>
      <c r="G8" s="135">
        <v>3909830</v>
      </c>
      <c r="H8" s="135"/>
      <c r="I8" s="90">
        <f t="shared" si="0"/>
        <v>0</v>
      </c>
      <c r="J8" s="66"/>
    </row>
    <row r="9" spans="2:10" ht="12.75" customHeight="1">
      <c r="B9" s="14"/>
      <c r="C9" s="15"/>
      <c r="D9" s="15"/>
      <c r="E9" s="16">
        <v>611200</v>
      </c>
      <c r="F9" s="15" t="s">
        <v>107</v>
      </c>
      <c r="G9" s="135">
        <v>803780</v>
      </c>
      <c r="H9" s="135"/>
      <c r="I9" s="90">
        <f t="shared" si="0"/>
        <v>0</v>
      </c>
      <c r="J9" s="67"/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10" ht="12.75" customHeight="1">
      <c r="B11" s="14"/>
      <c r="C11" s="15"/>
      <c r="D11" s="15"/>
      <c r="E11" s="16"/>
      <c r="F11" s="26"/>
      <c r="G11" s="135"/>
      <c r="H11" s="135"/>
      <c r="I11" s="90">
        <f t="shared" si="0"/>
      </c>
      <c r="J11" s="67"/>
    </row>
    <row r="12" spans="2:10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  <c r="J12" s="67"/>
    </row>
    <row r="13" spans="2:10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604740</v>
      </c>
      <c r="H13" s="136">
        <f>H14</f>
        <v>0</v>
      </c>
      <c r="I13" s="89">
        <f t="shared" si="0"/>
        <v>0</v>
      </c>
      <c r="J13" s="68"/>
    </row>
    <row r="14" spans="2:10" ht="12.75" customHeight="1">
      <c r="B14" s="14"/>
      <c r="C14" s="15"/>
      <c r="D14" s="15"/>
      <c r="E14" s="16">
        <v>612100</v>
      </c>
      <c r="F14" s="18" t="s">
        <v>6</v>
      </c>
      <c r="G14" s="135">
        <v>604740</v>
      </c>
      <c r="H14" s="135"/>
      <c r="I14" s="90">
        <f t="shared" si="0"/>
        <v>0</v>
      </c>
      <c r="J14" s="66"/>
    </row>
    <row r="15" spans="2:10" ht="12.75" customHeight="1">
      <c r="B15" s="14"/>
      <c r="C15" s="15"/>
      <c r="D15" s="15"/>
      <c r="E15" s="16"/>
      <c r="F15" s="26"/>
      <c r="G15" s="52"/>
      <c r="H15" s="52"/>
      <c r="I15" s="90">
        <f t="shared" si="0"/>
      </c>
      <c r="J15" s="67"/>
    </row>
    <row r="16" spans="2:9" ht="12.75" customHeight="1">
      <c r="B16" s="14"/>
      <c r="C16" s="15"/>
      <c r="D16" s="15"/>
      <c r="E16" s="16"/>
      <c r="F16" s="15"/>
      <c r="G16" s="63"/>
      <c r="H16" s="63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63">
        <f>SUM(G18:G27)</f>
        <v>772500</v>
      </c>
      <c r="H17" s="63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14500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52">
        <v>90000</v>
      </c>
      <c r="H19" s="52"/>
      <c r="I19" s="90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52">
        <v>92000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52">
        <v>200000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100000</v>
      </c>
      <c r="H22" s="52"/>
      <c r="I22" s="90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52">
        <v>33000</v>
      </c>
      <c r="H23" s="52"/>
      <c r="I23" s="90">
        <f t="shared" si="0"/>
        <v>0</v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75000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52">
        <v>18000</v>
      </c>
      <c r="H25" s="52"/>
      <c r="I25" s="90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52">
        <v>150000</v>
      </c>
      <c r="H26" s="52"/>
      <c r="I26" s="90">
        <f t="shared" si="0"/>
        <v>0</v>
      </c>
    </row>
    <row r="27" spans="2:10" ht="12.75" customHeight="1">
      <c r="B27" s="14"/>
      <c r="C27" s="15"/>
      <c r="D27" s="15"/>
      <c r="E27" s="16">
        <v>613900</v>
      </c>
      <c r="F27" s="134" t="s">
        <v>147</v>
      </c>
      <c r="G27" s="71">
        <v>0</v>
      </c>
      <c r="H27" s="71"/>
      <c r="I27" s="90">
        <f t="shared" si="0"/>
      </c>
      <c r="J27" s="55"/>
    </row>
    <row r="28" spans="2:9" s="1" customFormat="1" ht="12.75" customHeight="1">
      <c r="B28" s="17"/>
      <c r="C28" s="12"/>
      <c r="D28" s="12"/>
      <c r="E28" s="41"/>
      <c r="F28" s="12"/>
      <c r="G28" s="52"/>
      <c r="H28" s="52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52"/>
      <c r="H29" s="52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52"/>
      <c r="H30" s="52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52"/>
      <c r="H31" s="52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52"/>
      <c r="H32" s="52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52"/>
      <c r="H33" s="52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52"/>
      <c r="H34" s="52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63"/>
      <c r="H35" s="63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3">
        <f>SUM(G37:G38)</f>
        <v>100000</v>
      </c>
      <c r="H36" s="63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2">
        <v>0</v>
      </c>
      <c r="H37" s="52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2">
        <v>100000</v>
      </c>
      <c r="H38" s="52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3">
        <v>209</v>
      </c>
      <c r="H41" s="63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6190850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6190850</v>
      </c>
      <c r="H43" s="20">
        <f>H42</f>
        <v>0</v>
      </c>
      <c r="I43" s="89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6190850</v>
      </c>
      <c r="H44" s="20">
        <f>H43</f>
        <v>0</v>
      </c>
      <c r="I44" s="89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3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B2:K62"/>
  <sheetViews>
    <sheetView workbookViewId="0" topLeftCell="A1">
      <selection activeCell="G42" sqref="G4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7" width="15.7109375" style="13" customWidth="1"/>
    <col min="8" max="8" width="15.7109375" style="55" customWidth="1"/>
    <col min="9" max="9" width="8.7109375" style="80" customWidth="1"/>
    <col min="10" max="16384" width="9.140625" style="13" customWidth="1"/>
  </cols>
  <sheetData>
    <row r="2" spans="2:9" s="67" customFormat="1" ht="15" customHeight="1">
      <c r="B2" s="145" t="s">
        <v>49</v>
      </c>
      <c r="C2" s="145"/>
      <c r="D2" s="145"/>
      <c r="E2" s="145"/>
      <c r="F2" s="145"/>
      <c r="G2" s="145"/>
      <c r="H2" s="129"/>
      <c r="I2" s="130"/>
    </row>
    <row r="3" spans="5:9" s="1" customFormat="1" ht="16.5" thickBot="1">
      <c r="E3" s="2"/>
      <c r="F3" s="144" t="s">
        <v>154</v>
      </c>
      <c r="G3" s="144"/>
      <c r="H3" s="108">
        <v>217300</v>
      </c>
      <c r="I3" s="109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31" t="s">
        <v>156</v>
      </c>
      <c r="H4" s="131" t="s">
        <v>157</v>
      </c>
      <c r="I4" s="86" t="s">
        <v>138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32">
        <v>6</v>
      </c>
      <c r="H5" s="9">
        <v>7</v>
      </c>
      <c r="I5" s="87">
        <v>8</v>
      </c>
    </row>
    <row r="6" spans="2:9" s="2" customFormat="1" ht="12.75" customHeight="1">
      <c r="B6" s="10" t="s">
        <v>50</v>
      </c>
      <c r="C6" s="11" t="s">
        <v>4</v>
      </c>
      <c r="D6" s="11" t="s">
        <v>5</v>
      </c>
      <c r="E6" s="9"/>
      <c r="F6" s="9"/>
      <c r="G6" s="32"/>
      <c r="H6" s="102"/>
      <c r="I6" s="88"/>
    </row>
    <row r="7" spans="2:9" s="1" customFormat="1" ht="12.75" customHeight="1">
      <c r="B7" s="17"/>
      <c r="C7" s="12"/>
      <c r="D7" s="12"/>
      <c r="E7" s="9">
        <v>611000</v>
      </c>
      <c r="F7" s="12" t="s">
        <v>81</v>
      </c>
      <c r="G7" s="136">
        <f>SUM(G8:G11)</f>
        <v>99420</v>
      </c>
      <c r="H7" s="136">
        <f>SUM(H8:H11)</f>
        <v>0</v>
      </c>
      <c r="I7" s="89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106</v>
      </c>
      <c r="G8" s="138">
        <v>80880</v>
      </c>
      <c r="H8" s="138"/>
      <c r="I8" s="90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107</v>
      </c>
      <c r="G9" s="138">
        <v>18540</v>
      </c>
      <c r="H9" s="138"/>
      <c r="I9" s="90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4" t="s">
        <v>146</v>
      </c>
      <c r="G10" s="135">
        <v>0</v>
      </c>
      <c r="H10" s="135"/>
      <c r="I10" s="90">
        <f t="shared" si="0"/>
      </c>
      <c r="K10" s="54"/>
    </row>
    <row r="11" spans="2:9" ht="12.75" customHeight="1">
      <c r="B11" s="14"/>
      <c r="C11" s="15"/>
      <c r="D11" s="15"/>
      <c r="E11" s="16"/>
      <c r="F11" s="26"/>
      <c r="G11" s="138"/>
      <c r="H11" s="138"/>
      <c r="I11" s="90">
        <f t="shared" si="0"/>
      </c>
    </row>
    <row r="12" spans="2:9" ht="12.75" customHeight="1">
      <c r="B12" s="14"/>
      <c r="C12" s="15"/>
      <c r="D12" s="15"/>
      <c r="E12" s="16"/>
      <c r="F12" s="15"/>
      <c r="G12" s="136"/>
      <c r="H12" s="136"/>
      <c r="I12" s="90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80</v>
      </c>
      <c r="G13" s="136">
        <f>G14</f>
        <v>8850</v>
      </c>
      <c r="H13" s="136">
        <f>H14</f>
        <v>0</v>
      </c>
      <c r="I13" s="89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8">
        <v>8850</v>
      </c>
      <c r="H14" s="138"/>
      <c r="I14" s="90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4"/>
      <c r="H15" s="34"/>
      <c r="I15" s="90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90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82</v>
      </c>
      <c r="G17" s="37">
        <f>SUM(G18:G27)</f>
        <v>80100</v>
      </c>
      <c r="H17" s="37">
        <f>SUM(H18:H27)</f>
        <v>0</v>
      </c>
      <c r="I17" s="89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2">
        <v>3500</v>
      </c>
      <c r="H18" s="52"/>
      <c r="I18" s="90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52">
        <v>0</v>
      </c>
      <c r="H19" s="52"/>
      <c r="I19" s="90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108</v>
      </c>
      <c r="G20" s="52">
        <v>3000</v>
      </c>
      <c r="H20" s="52"/>
      <c r="I20" s="90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83</v>
      </c>
      <c r="G21" s="52">
        <v>2200</v>
      </c>
      <c r="H21" s="52"/>
      <c r="I21" s="90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2">
        <v>0</v>
      </c>
      <c r="H22" s="52"/>
      <c r="I22" s="90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109</v>
      </c>
      <c r="G23" s="52">
        <v>0</v>
      </c>
      <c r="H23" s="52"/>
      <c r="I23" s="90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2">
        <v>1400</v>
      </c>
      <c r="H24" s="52"/>
      <c r="I24" s="90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84</v>
      </c>
      <c r="G25" s="52">
        <v>0</v>
      </c>
      <c r="H25" s="52"/>
      <c r="I25" s="90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85</v>
      </c>
      <c r="G26" s="52">
        <v>70000</v>
      </c>
      <c r="H26" s="52"/>
      <c r="I26" s="90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4" t="s">
        <v>147</v>
      </c>
      <c r="G27" s="105">
        <v>0</v>
      </c>
      <c r="H27" s="105"/>
      <c r="I27" s="90">
        <f t="shared" si="0"/>
      </c>
    </row>
    <row r="28" spans="2:9" s="1" customFormat="1" ht="12.75" customHeight="1">
      <c r="B28" s="17"/>
      <c r="C28" s="12"/>
      <c r="D28" s="12"/>
      <c r="E28" s="41"/>
      <c r="F28" s="12"/>
      <c r="G28" s="34"/>
      <c r="H28" s="34"/>
      <c r="I28" s="90">
        <f t="shared" si="0"/>
      </c>
    </row>
    <row r="29" spans="2:9" ht="12.75" customHeight="1">
      <c r="B29" s="14"/>
      <c r="C29" s="15"/>
      <c r="D29" s="29"/>
      <c r="E29" s="43"/>
      <c r="F29" s="40"/>
      <c r="G29" s="34"/>
      <c r="H29" s="34"/>
      <c r="I29" s="90">
        <f t="shared" si="0"/>
      </c>
    </row>
    <row r="30" spans="2:9" ht="12.75" customHeight="1">
      <c r="B30" s="14"/>
      <c r="C30" s="15"/>
      <c r="D30" s="15"/>
      <c r="E30" s="42"/>
      <c r="F30" s="15"/>
      <c r="G30" s="34"/>
      <c r="H30" s="34"/>
      <c r="I30" s="90">
        <f t="shared" si="0"/>
      </c>
    </row>
    <row r="31" spans="2:9" ht="12.75" customHeight="1">
      <c r="B31" s="14"/>
      <c r="C31" s="15"/>
      <c r="D31" s="15"/>
      <c r="E31" s="16"/>
      <c r="F31" s="15"/>
      <c r="G31" s="34"/>
      <c r="H31" s="34"/>
      <c r="I31" s="90">
        <f t="shared" si="0"/>
      </c>
    </row>
    <row r="32" spans="2:9" ht="12.75" customHeight="1">
      <c r="B32" s="14"/>
      <c r="C32" s="15"/>
      <c r="D32" s="15"/>
      <c r="E32" s="16"/>
      <c r="F32" s="15"/>
      <c r="G32" s="34"/>
      <c r="H32" s="34"/>
      <c r="I32" s="90">
        <f t="shared" si="0"/>
      </c>
    </row>
    <row r="33" spans="2:9" ht="12.75" customHeight="1">
      <c r="B33" s="14"/>
      <c r="C33" s="15"/>
      <c r="D33" s="15"/>
      <c r="E33" s="16"/>
      <c r="F33" s="15"/>
      <c r="G33" s="34"/>
      <c r="H33" s="34"/>
      <c r="I33" s="90">
        <f t="shared" si="0"/>
      </c>
    </row>
    <row r="34" spans="2:9" ht="12.75" customHeight="1">
      <c r="B34" s="14"/>
      <c r="C34" s="15"/>
      <c r="D34" s="15"/>
      <c r="E34" s="16"/>
      <c r="F34" s="19"/>
      <c r="G34" s="34"/>
      <c r="H34" s="34"/>
      <c r="I34" s="90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90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1000</v>
      </c>
      <c r="H36" s="20">
        <f>SUM(H37:H38)</f>
        <v>0</v>
      </c>
      <c r="I36" s="89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4">
        <v>0</v>
      </c>
      <c r="H37" s="34"/>
      <c r="I37" s="90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4">
        <v>1000</v>
      </c>
      <c r="H38" s="34"/>
      <c r="I38" s="90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4"/>
      <c r="H39" s="34"/>
      <c r="I39" s="90">
        <f t="shared" si="0"/>
      </c>
    </row>
    <row r="40" spans="2:9" ht="12.75" customHeight="1">
      <c r="B40" s="14"/>
      <c r="C40" s="15"/>
      <c r="D40" s="15"/>
      <c r="E40" s="16"/>
      <c r="F40" s="15"/>
      <c r="G40" s="34"/>
      <c r="H40" s="34"/>
      <c r="I40" s="90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4</v>
      </c>
      <c r="H41" s="20"/>
      <c r="I41" s="90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189370</v>
      </c>
      <c r="H42" s="20">
        <f>H7+H13+H17+H36</f>
        <v>0</v>
      </c>
      <c r="I42" s="89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2"/>
    </row>
    <row r="44" spans="2:9" s="1" customFormat="1" ht="12.75" customHeight="1">
      <c r="B44" s="17"/>
      <c r="C44" s="12"/>
      <c r="D44" s="12"/>
      <c r="E44" s="9"/>
      <c r="F44" s="12" t="s">
        <v>18</v>
      </c>
      <c r="G44" s="33"/>
      <c r="H44" s="33"/>
      <c r="I44" s="91"/>
    </row>
    <row r="45" spans="2:9" ht="12.75" customHeight="1" thickBot="1">
      <c r="B45" s="21"/>
      <c r="C45" s="22"/>
      <c r="D45" s="22"/>
      <c r="E45" s="23"/>
      <c r="F45" s="22"/>
      <c r="G45" s="35"/>
      <c r="H45" s="35"/>
      <c r="I45" s="93"/>
    </row>
    <row r="46" ht="12.75">
      <c r="G46" s="55"/>
    </row>
    <row r="47" ht="12.75">
      <c r="G47" s="55"/>
    </row>
    <row r="48" ht="12.75">
      <c r="G48" s="55"/>
    </row>
    <row r="49" ht="12.75">
      <c r="G49" s="55"/>
    </row>
    <row r="50" ht="12.75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</dc:creator>
  <cp:keywords/>
  <dc:description/>
  <cp:lastModifiedBy>Ružica Živković</cp:lastModifiedBy>
  <cp:lastPrinted>2017-08-27T08:56:16Z</cp:lastPrinted>
  <dcterms:created xsi:type="dcterms:W3CDTF">2004-07-23T11:14:23Z</dcterms:created>
  <dcterms:modified xsi:type="dcterms:W3CDTF">2018-09-13T08:23:21Z</dcterms:modified>
  <cp:category/>
  <cp:version/>
  <cp:contentType/>
  <cp:contentStatus/>
</cp:coreProperties>
</file>