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10" yWindow="5385" windowWidth="28845" windowHeight="7290" tabRatio="964" firstSheet="1" activeTab="1"/>
  </bookViews>
  <sheets>
    <sheet name="CODE" sheetId="65119" state="veryHidden" r:id="rId1"/>
    <sheet name="1" sheetId="16" r:id="rId2"/>
    <sheet name="3" sheetId="65065" r:id="rId3"/>
    <sheet name="4 (S)" sheetId="65066" r:id="rId4"/>
    <sheet name="5" sheetId="65067" r:id="rId5"/>
    <sheet name="6" sheetId="65099" r:id="rId6"/>
    <sheet name="7" sheetId="65123" r:id="rId7"/>
    <sheet name="4 (N)" sheetId="65140" r:id="rId8"/>
    <sheet name="8" sheetId="65068" r:id="rId9"/>
    <sheet name="9" sheetId="65069" r:id="rId10"/>
    <sheet name="10" sheetId="65070" r:id="rId11"/>
    <sheet name="11" sheetId="65071" r:id="rId12"/>
    <sheet name="12" sheetId="65074" r:id="rId13"/>
    <sheet name="13" sheetId="65100" r:id="rId14"/>
    <sheet name="14" sheetId="65115" r:id="rId15"/>
    <sheet name="15" sheetId="65075" r:id="rId16"/>
    <sheet name="16" sheetId="65076" r:id="rId17"/>
    <sheet name="17" sheetId="65077" r:id="rId18"/>
    <sheet name="18" sheetId="65078" r:id="rId19"/>
    <sheet name="19" sheetId="65079" r:id="rId20"/>
    <sheet name="20" sheetId="65080" r:id="rId21"/>
    <sheet name="21" sheetId="65082" r:id="rId22"/>
    <sheet name="22" sheetId="65081" r:id="rId23"/>
    <sheet name="23" sheetId="65122" r:id="rId24"/>
    <sheet name="24" sheetId="65083" r:id="rId25"/>
    <sheet name="25" sheetId="65084" r:id="rId26"/>
    <sheet name="26" sheetId="65085" r:id="rId27"/>
    <sheet name="27" sheetId="65086" r:id="rId28"/>
    <sheet name="28" sheetId="65087" r:id="rId29"/>
    <sheet name="29" sheetId="65088" r:id="rId30"/>
    <sheet name="30" sheetId="65089" r:id="rId31"/>
    <sheet name="31" sheetId="65093" r:id="rId32"/>
    <sheet name="32" sheetId="65094" r:id="rId33"/>
    <sheet name="33" sheetId="65095" r:id="rId34"/>
    <sheet name="34" sheetId="65096" r:id="rId35"/>
    <sheet name="35" sheetId="65097" r:id="rId36"/>
    <sheet name="36" sheetId="65098" r:id="rId37"/>
    <sheet name="37" sheetId="65105" r:id="rId38"/>
  </sheets>
  <definedNames>
    <definedName name="ACCOUNTEDPERIODTYPE1" localSheetId="7">#REF!</definedName>
    <definedName name="ACCOUNTEDPERIODTYPE1">#REF!</definedName>
    <definedName name="APPSUSERNAME1" localSheetId="7">#REF!</definedName>
    <definedName name="APPSUSERNAME1">#REF!</definedName>
    <definedName name="BUDGETORGID1" localSheetId="7">#REF!</definedName>
    <definedName name="BUDGETORGID1">#REF!</definedName>
    <definedName name="BUDGETORGNAME1" localSheetId="7">#REF!</definedName>
    <definedName name="BUDGETORGNAME1">#REF!</definedName>
    <definedName name="CHARTOFACCOUNTSID1" localSheetId="7">#REF!</definedName>
    <definedName name="CHARTOFACCOUNTSID1">#REF!</definedName>
    <definedName name="CONNECTSTRING1" localSheetId="7">#REF!</definedName>
    <definedName name="CONNECTSTRING1">#REF!</definedName>
    <definedName name="CREATESUMMARYJNLS1" localSheetId="7">#REF!</definedName>
    <definedName name="CREATESUMMARYJNLS1">#REF!</definedName>
    <definedName name="CRITERIACOLUMN1" localSheetId="7">#REF!</definedName>
    <definedName name="CRITERIACOLUMN1">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ELETELOGICTYPE1" localSheetId="7">#REF!</definedName>
    <definedName name="DELETELOGICTYPE1">#REF!</definedName>
    <definedName name="FFAPPCOLNAME1_1" localSheetId="7">#REF!</definedName>
    <definedName name="FFAPPCOLNAME1_1">#REF!</definedName>
    <definedName name="FFAPPCOLNAME2_1" localSheetId="7">#REF!</definedName>
    <definedName name="FFAPPCOLNAME2_1">#REF!</definedName>
    <definedName name="FFAPPCOLNAME3_1" localSheetId="7">#REF!</definedName>
    <definedName name="FFAPPCOLNAME3_1">#REF!</definedName>
    <definedName name="FFAPPCOLNAME4_1" localSheetId="7">#REF!</definedName>
    <definedName name="FFAPPCOLNAME4_1">#REF!</definedName>
    <definedName name="FFAPPCOLNAME5_1" localSheetId="7">#REF!</definedName>
    <definedName name="FFAPPCOLNAME5_1">#REF!</definedName>
    <definedName name="FFAPPCOLNAME6_1" localSheetId="7">#REF!</definedName>
    <definedName name="FFAPPCOLNAME6_1">#REF!</definedName>
    <definedName name="FFSEGMENT1_1" localSheetId="7">#REF!</definedName>
    <definedName name="FFSEGMENT1_1">#REF!</definedName>
    <definedName name="FFSEGMENT2_1" localSheetId="7">#REF!</definedName>
    <definedName name="FFSEGMENT2_1">#REF!</definedName>
    <definedName name="FFSEGMENT3_1" localSheetId="7">#REF!</definedName>
    <definedName name="FFSEGMENT3_1">#REF!</definedName>
    <definedName name="FFSEGMENT4_1" localSheetId="7">#REF!</definedName>
    <definedName name="FFSEGMENT4_1">#REF!</definedName>
    <definedName name="FFSEGMENT5_1" localSheetId="7">#REF!</definedName>
    <definedName name="FFSEGMENT5_1">#REF!</definedName>
    <definedName name="FFSEGMENT6_1" localSheetId="7">#REF!</definedName>
    <definedName name="FFSEGMENT6_1">#REF!</definedName>
    <definedName name="FFSEGSEPARATOR1" localSheetId="7">#REF!</definedName>
    <definedName name="FFSEGSEPARATOR1">#REF!</definedName>
    <definedName name="FIELDNAMECOLUMN1" localSheetId="7">#REF!</definedName>
    <definedName name="FIELDNAMECOLUMN1">#REF!</definedName>
    <definedName name="FIELDNAMEROW1" localSheetId="7">#REF!</definedName>
    <definedName name="FIELDNAMEROW1">#REF!</definedName>
    <definedName name="FIRSTDATAROW1" localSheetId="7">#REF!</definedName>
    <definedName name="FIRSTDATAROW1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UNCTIONALCURRENCY1" localSheetId="7">#REF!</definedName>
    <definedName name="FUNCTIONALCURRENCY1">#REF!</definedName>
    <definedName name="GWYUID1" localSheetId="7">#REF!</definedName>
    <definedName name="GWYUID1">#REF!</definedName>
    <definedName name="IMPORTDFF1" localSheetId="7">#REF!</definedName>
    <definedName name="IMPORTDFF1">#REF!</definedName>
    <definedName name="LABELTEXTCOLUMN1" localSheetId="7">#REF!</definedName>
    <definedName name="LABELTEXTCOLUMN1">#REF!</definedName>
    <definedName name="LABELTEXTROW1" localSheetId="7">#REF!</definedName>
    <definedName name="LABELTEXTROW1">#REF!</definedName>
    <definedName name="NOOFFFSEGMENTS1" localSheetId="7">#REF!</definedName>
    <definedName name="NOOFFFSEGMENTS1">#REF!</definedName>
    <definedName name="NUMBEROFDETAILFIELDS1" localSheetId="7">#REF!</definedName>
    <definedName name="NUMBEROFDETAILFIELDS1">#REF!</definedName>
    <definedName name="NUMBEROFHEADERFIELDS1" localSheetId="7">#REF!</definedName>
    <definedName name="NUMBEROFHEADERFIELDS1">#REF!</definedName>
    <definedName name="PERIODSETNAME1" localSheetId="7">#REF!</definedName>
    <definedName name="PERIODSETNAME1">#REF!</definedName>
    <definedName name="_xlnm.Print_Area" localSheetId="15">'15'!$A$1:$O$46</definedName>
    <definedName name="_xlnm.Print_Area" localSheetId="16">'16'!$A$1:$O$58</definedName>
    <definedName name="_xlnm.Print_Area" localSheetId="17">'17'!$A$1:$O$43</definedName>
    <definedName name="_xlnm.Print_Area" localSheetId="21">'21'!$A$1:$O$36</definedName>
    <definedName name="POSTERRORSTOSUSP1" localSheetId="7">#REF!</definedName>
    <definedName name="POSTERRORSTOSUSP1">#REF!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OWSTOUPLOAD1" localSheetId="7">#REF!</definedName>
    <definedName name="ROWSTOUPLOAD1">#REF!</definedName>
    <definedName name="SETOFBOOKSID1" localSheetId="7">#REF!</definedName>
    <definedName name="SETOFBOOKSID1">#REF!</definedName>
    <definedName name="SETOFBOOKSNAME1" localSheetId="7">#REF!</definedName>
    <definedName name="SETOFBOOKSNAME1">#REF!</definedName>
    <definedName name="STARTJOURNALIMPORT1" localSheetId="7">#REF!</definedName>
    <definedName name="STARTJOURNALIMPORT1">#REF!</definedName>
    <definedName name="TEMPLATENUMBER1" localSheetId="7">#REF!</definedName>
    <definedName name="TEMPLATENUMBER1">#REF!</definedName>
    <definedName name="TEMPLATESTYLE1" localSheetId="7">#REF!</definedName>
    <definedName name="TEMPLATESTYLE1">#REF!</definedName>
    <definedName name="TEMPLATETYPE1" localSheetId="7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K8" i="65068"/>
  <c r="K16"/>
  <c r="J20" i="65080" l="1"/>
  <c r="K37" i="65076" l="1"/>
  <c r="J37"/>
  <c r="I37"/>
  <c r="L13" i="65068"/>
  <c r="J26" i="16" l="1"/>
  <c r="J17"/>
  <c r="J11"/>
  <c r="I26"/>
  <c r="I17"/>
  <c r="L28" i="65098"/>
  <c r="L16"/>
  <c r="L13"/>
  <c r="L8"/>
  <c r="M37" i="65076" l="1"/>
  <c r="L37"/>
  <c r="M47" l="1"/>
  <c r="L47"/>
  <c r="K47"/>
  <c r="J47"/>
  <c r="I47"/>
  <c r="N49"/>
  <c r="O49" s="1"/>
  <c r="N48"/>
  <c r="O48" s="1"/>
  <c r="N39"/>
  <c r="O39" s="1"/>
  <c r="N38"/>
  <c r="O38" l="1"/>
  <c r="N27" i="65070" l="1"/>
  <c r="O27" s="1"/>
  <c r="L28" i="65105" l="1"/>
  <c r="L16"/>
  <c r="L13"/>
  <c r="L8"/>
  <c r="L28" i="65097"/>
  <c r="L16"/>
  <c r="L13"/>
  <c r="L8"/>
  <c r="L28" i="65096"/>
  <c r="L16"/>
  <c r="L13"/>
  <c r="L8"/>
  <c r="L32" i="65095"/>
  <c r="L28"/>
  <c r="L16"/>
  <c r="L13"/>
  <c r="L8"/>
  <c r="L28" i="65094"/>
  <c r="L16"/>
  <c r="L13"/>
  <c r="L8"/>
  <c r="L31" i="65093"/>
  <c r="L28"/>
  <c r="L16"/>
  <c r="L13"/>
  <c r="L8"/>
  <c r="L28" i="65089"/>
  <c r="L16"/>
  <c r="L13"/>
  <c r="L8"/>
  <c r="L28" i="65088"/>
  <c r="L16"/>
  <c r="L13"/>
  <c r="L8"/>
  <c r="L28" i="65087"/>
  <c r="L16"/>
  <c r="L13"/>
  <c r="L8"/>
  <c r="L28" i="65086"/>
  <c r="L16"/>
  <c r="L13"/>
  <c r="L8"/>
  <c r="L28" i="65085"/>
  <c r="L16"/>
  <c r="L13"/>
  <c r="L8"/>
  <c r="L28" i="65084"/>
  <c r="L16"/>
  <c r="L13"/>
  <c r="L8"/>
  <c r="L28" i="65083"/>
  <c r="L16"/>
  <c r="L13"/>
  <c r="L8"/>
  <c r="L28" i="65122"/>
  <c r="L16"/>
  <c r="L13"/>
  <c r="L8"/>
  <c r="L28" i="65081"/>
  <c r="L16"/>
  <c r="L13"/>
  <c r="L8"/>
  <c r="L28" i="65082"/>
  <c r="L16"/>
  <c r="L13"/>
  <c r="L8"/>
  <c r="L49" i="65080"/>
  <c r="L45"/>
  <c r="L42"/>
  <c r="L30"/>
  <c r="L16"/>
  <c r="L13"/>
  <c r="L8"/>
  <c r="L38" i="65079"/>
  <c r="L34"/>
  <c r="L28"/>
  <c r="L16"/>
  <c r="L13"/>
  <c r="L8"/>
  <c r="L33" i="65078"/>
  <c r="L29"/>
  <c r="L16"/>
  <c r="L13"/>
  <c r="L8"/>
  <c r="L33" i="65077"/>
  <c r="L28"/>
  <c r="L16"/>
  <c r="L13"/>
  <c r="L8"/>
  <c r="L43" i="65076"/>
  <c r="L32"/>
  <c r="L19"/>
  <c r="L16"/>
  <c r="L11"/>
  <c r="L8"/>
  <c r="L36" i="65075"/>
  <c r="L33"/>
  <c r="L29"/>
  <c r="L16"/>
  <c r="L13"/>
  <c r="L8"/>
  <c r="L28" i="65115"/>
  <c r="L16"/>
  <c r="L13"/>
  <c r="L8"/>
  <c r="L28" i="65100"/>
  <c r="L16"/>
  <c r="L13"/>
  <c r="L8"/>
  <c r="L28" i="65074"/>
  <c r="L16"/>
  <c r="L13"/>
  <c r="L8"/>
  <c r="L29" i="65071"/>
  <c r="L16"/>
  <c r="L13"/>
  <c r="L8"/>
  <c r="L30" i="65070"/>
  <c r="L16"/>
  <c r="L13"/>
  <c r="L8"/>
  <c r="L28" i="65069"/>
  <c r="L16"/>
  <c r="L13"/>
  <c r="L8"/>
  <c r="L28" i="65068"/>
  <c r="L16"/>
  <c r="L8"/>
  <c r="L31" i="65140"/>
  <c r="L28"/>
  <c r="L16"/>
  <c r="L13"/>
  <c r="L8"/>
  <c r="L28" i="65123"/>
  <c r="L16"/>
  <c r="L13"/>
  <c r="L8"/>
  <c r="L28" i="65099"/>
  <c r="L16"/>
  <c r="L13"/>
  <c r="L8"/>
  <c r="L28" i="65067"/>
  <c r="L16"/>
  <c r="L13"/>
  <c r="L8"/>
  <c r="L49" i="65065"/>
  <c r="L46"/>
  <c r="L34"/>
  <c r="L21"/>
  <c r="L18"/>
  <c r="L13"/>
  <c r="L8"/>
  <c r="L28" i="16"/>
  <c r="L13"/>
  <c r="L8"/>
  <c r="J28" i="65105" l="1"/>
  <c r="J16"/>
  <c r="J13"/>
  <c r="J8"/>
  <c r="I28"/>
  <c r="I16"/>
  <c r="I13"/>
  <c r="I8"/>
  <c r="K28" i="65098"/>
  <c r="K16"/>
  <c r="K13"/>
  <c r="K8"/>
  <c r="J28"/>
  <c r="J16"/>
  <c r="J13"/>
  <c r="J8"/>
  <c r="I28"/>
  <c r="I16"/>
  <c r="I13"/>
  <c r="I8"/>
  <c r="K28" i="65097"/>
  <c r="K16"/>
  <c r="K13"/>
  <c r="K8"/>
  <c r="J28"/>
  <c r="J16"/>
  <c r="J13"/>
  <c r="J8"/>
  <c r="I28"/>
  <c r="I16"/>
  <c r="I13"/>
  <c r="I8"/>
  <c r="K28" i="65096"/>
  <c r="K16"/>
  <c r="K13"/>
  <c r="K8"/>
  <c r="J28" l="1"/>
  <c r="J16"/>
  <c r="J13"/>
  <c r="J8"/>
  <c r="I28"/>
  <c r="I16"/>
  <c r="I13"/>
  <c r="I8"/>
  <c r="J32" i="65095"/>
  <c r="J28"/>
  <c r="J16"/>
  <c r="J13"/>
  <c r="J8"/>
  <c r="I32"/>
  <c r="I28"/>
  <c r="I16"/>
  <c r="I13"/>
  <c r="I8"/>
  <c r="J28" i="65094"/>
  <c r="J16"/>
  <c r="J13"/>
  <c r="J8"/>
  <c r="I28"/>
  <c r="I16"/>
  <c r="I13"/>
  <c r="I8"/>
  <c r="K31" i="65093"/>
  <c r="K28"/>
  <c r="K16"/>
  <c r="K13"/>
  <c r="K8"/>
  <c r="J31"/>
  <c r="J28"/>
  <c r="J16"/>
  <c r="J13"/>
  <c r="J8"/>
  <c r="I31"/>
  <c r="I28"/>
  <c r="I16"/>
  <c r="I13"/>
  <c r="I8"/>
  <c r="J28" i="65089"/>
  <c r="J16"/>
  <c r="J13"/>
  <c r="J8"/>
  <c r="I28"/>
  <c r="I16"/>
  <c r="I13"/>
  <c r="I8"/>
  <c r="K28" i="65088"/>
  <c r="K16"/>
  <c r="K13"/>
  <c r="K8"/>
  <c r="J28"/>
  <c r="J16"/>
  <c r="J13"/>
  <c r="J8"/>
  <c r="I28"/>
  <c r="I16"/>
  <c r="I13"/>
  <c r="I8"/>
  <c r="K28" i="65087"/>
  <c r="K16"/>
  <c r="K13"/>
  <c r="K8"/>
  <c r="J28"/>
  <c r="J16"/>
  <c r="J13"/>
  <c r="J8"/>
  <c r="I28"/>
  <c r="I16"/>
  <c r="I13"/>
  <c r="I8"/>
  <c r="J28" i="65086"/>
  <c r="J16"/>
  <c r="J13"/>
  <c r="J8"/>
  <c r="I28"/>
  <c r="I16"/>
  <c r="I13"/>
  <c r="I8"/>
  <c r="K28" i="65085"/>
  <c r="K16"/>
  <c r="K13"/>
  <c r="K8"/>
  <c r="J28"/>
  <c r="J16"/>
  <c r="J13"/>
  <c r="J8"/>
  <c r="I28"/>
  <c r="I16"/>
  <c r="I13"/>
  <c r="I8"/>
  <c r="K28" i="65084"/>
  <c r="K16"/>
  <c r="K13"/>
  <c r="K8"/>
  <c r="J28"/>
  <c r="J16"/>
  <c r="J13"/>
  <c r="J8"/>
  <c r="I28"/>
  <c r="I16"/>
  <c r="I13"/>
  <c r="I8"/>
  <c r="K28" i="65083"/>
  <c r="K16"/>
  <c r="K13"/>
  <c r="K8"/>
  <c r="J28"/>
  <c r="J16"/>
  <c r="J13"/>
  <c r="J8"/>
  <c r="I28"/>
  <c r="I16"/>
  <c r="I13"/>
  <c r="I8"/>
  <c r="K28" i="65122"/>
  <c r="K16"/>
  <c r="K13"/>
  <c r="K8"/>
  <c r="J28"/>
  <c r="J16"/>
  <c r="J13"/>
  <c r="J8"/>
  <c r="I28"/>
  <c r="I16"/>
  <c r="I13"/>
  <c r="I8"/>
  <c r="K28" i="65081"/>
  <c r="K16"/>
  <c r="K13"/>
  <c r="K8"/>
  <c r="J28"/>
  <c r="J16"/>
  <c r="J13"/>
  <c r="J8"/>
  <c r="I28"/>
  <c r="I16"/>
  <c r="I13"/>
  <c r="I8"/>
  <c r="J28" i="65082"/>
  <c r="J16"/>
  <c r="J13"/>
  <c r="J8"/>
  <c r="I28"/>
  <c r="I16"/>
  <c r="I13"/>
  <c r="I8"/>
  <c r="K49" i="65080"/>
  <c r="K45"/>
  <c r="K42"/>
  <c r="K30"/>
  <c r="K16"/>
  <c r="K13"/>
  <c r="K8"/>
  <c r="J49"/>
  <c r="J45"/>
  <c r="J42"/>
  <c r="J30"/>
  <c r="J16"/>
  <c r="J13"/>
  <c r="J8"/>
  <c r="I49"/>
  <c r="I45"/>
  <c r="I42"/>
  <c r="I30"/>
  <c r="I16"/>
  <c r="I13"/>
  <c r="I8"/>
  <c r="J38" i="65079"/>
  <c r="J34"/>
  <c r="J28"/>
  <c r="J16"/>
  <c r="J13"/>
  <c r="J8"/>
  <c r="I38"/>
  <c r="I34"/>
  <c r="I28"/>
  <c r="I16"/>
  <c r="I13"/>
  <c r="I8"/>
  <c r="J33" i="65078"/>
  <c r="J29"/>
  <c r="J16"/>
  <c r="J13"/>
  <c r="J8"/>
  <c r="I33"/>
  <c r="I29"/>
  <c r="I16"/>
  <c r="I13"/>
  <c r="I8"/>
  <c r="J33" i="65077"/>
  <c r="J28"/>
  <c r="J16"/>
  <c r="J13"/>
  <c r="J8"/>
  <c r="I33"/>
  <c r="I28"/>
  <c r="I16"/>
  <c r="I13"/>
  <c r="I8"/>
  <c r="K43" i="65076"/>
  <c r="K32"/>
  <c r="K19"/>
  <c r="K16"/>
  <c r="K11"/>
  <c r="K8"/>
  <c r="J43"/>
  <c r="J32"/>
  <c r="J19"/>
  <c r="J16"/>
  <c r="J11"/>
  <c r="J8"/>
  <c r="I43"/>
  <c r="I32"/>
  <c r="I19"/>
  <c r="I16"/>
  <c r="I11"/>
  <c r="I8"/>
  <c r="J36" i="65075"/>
  <c r="J33"/>
  <c r="J29"/>
  <c r="J16"/>
  <c r="J13"/>
  <c r="J8"/>
  <c r="I36"/>
  <c r="I33"/>
  <c r="I29"/>
  <c r="I16"/>
  <c r="I13"/>
  <c r="I8"/>
  <c r="J28" i="65115"/>
  <c r="J16"/>
  <c r="J13"/>
  <c r="J8"/>
  <c r="I28"/>
  <c r="I16"/>
  <c r="I13"/>
  <c r="I8"/>
  <c r="J28" i="65100"/>
  <c r="J16"/>
  <c r="J13"/>
  <c r="J8"/>
  <c r="I28"/>
  <c r="I16"/>
  <c r="I13"/>
  <c r="I8"/>
  <c r="J28" i="65074"/>
  <c r="J16"/>
  <c r="J13"/>
  <c r="J8"/>
  <c r="I28"/>
  <c r="I16"/>
  <c r="I13"/>
  <c r="I8"/>
  <c r="K29" i="65071"/>
  <c r="K16"/>
  <c r="K13"/>
  <c r="K8"/>
  <c r="J29"/>
  <c r="J16"/>
  <c r="J13"/>
  <c r="J8"/>
  <c r="I29"/>
  <c r="I16"/>
  <c r="I13"/>
  <c r="I8"/>
  <c r="K30" i="65070"/>
  <c r="K16"/>
  <c r="K13"/>
  <c r="K8"/>
  <c r="J30"/>
  <c r="J16"/>
  <c r="J13"/>
  <c r="J8"/>
  <c r="I30"/>
  <c r="I16"/>
  <c r="I13"/>
  <c r="I8"/>
  <c r="K28" i="65069"/>
  <c r="K16"/>
  <c r="K13"/>
  <c r="K8"/>
  <c r="J28"/>
  <c r="J16"/>
  <c r="J13"/>
  <c r="J8"/>
  <c r="I28"/>
  <c r="I16"/>
  <c r="I13"/>
  <c r="I8"/>
  <c r="J29" i="65068"/>
  <c r="J28"/>
  <c r="J16"/>
  <c r="J13"/>
  <c r="J8"/>
  <c r="J32" i="65140"/>
  <c r="J31"/>
  <c r="J28"/>
  <c r="J16"/>
  <c r="J13"/>
  <c r="J8"/>
  <c r="J29" i="65123"/>
  <c r="J28" s="1"/>
  <c r="J16"/>
  <c r="J13"/>
  <c r="J8"/>
  <c r="J29" i="65099"/>
  <c r="J28"/>
  <c r="J16"/>
  <c r="J13"/>
  <c r="J8"/>
  <c r="I8"/>
  <c r="I13"/>
  <c r="I16"/>
  <c r="I28"/>
  <c r="I29"/>
  <c r="K28" i="65067"/>
  <c r="K16"/>
  <c r="K13"/>
  <c r="K8"/>
  <c r="J29"/>
  <c r="J28"/>
  <c r="J16"/>
  <c r="J13"/>
  <c r="J8"/>
  <c r="I8"/>
  <c r="I13"/>
  <c r="I16"/>
  <c r="I29"/>
  <c r="I28" s="1"/>
  <c r="K31" i="65066"/>
  <c r="K16"/>
  <c r="K13"/>
  <c r="K8"/>
  <c r="J32"/>
  <c r="J31"/>
  <c r="J28"/>
  <c r="J24"/>
  <c r="J22"/>
  <c r="J21"/>
  <c r="J20"/>
  <c r="J18"/>
  <c r="J16" s="1"/>
  <c r="J13"/>
  <c r="J11"/>
  <c r="J8"/>
  <c r="K49" i="65065"/>
  <c r="K46"/>
  <c r="K34"/>
  <c r="K21"/>
  <c r="K18"/>
  <c r="K13"/>
  <c r="K8"/>
  <c r="J49"/>
  <c r="J46"/>
  <c r="J34"/>
  <c r="J21"/>
  <c r="J18"/>
  <c r="J13"/>
  <c r="J8"/>
  <c r="I49"/>
  <c r="I46"/>
  <c r="I34"/>
  <c r="I21"/>
  <c r="I18"/>
  <c r="I13"/>
  <c r="I8"/>
  <c r="J28" i="16" l="1"/>
  <c r="J13"/>
  <c r="J8"/>
  <c r="J16" l="1"/>
  <c r="L16"/>
  <c r="M37" i="65140"/>
  <c r="M38" s="1"/>
  <c r="M34" i="65079"/>
  <c r="N35"/>
  <c r="O35" s="1"/>
  <c r="O34" i="65140" l="1"/>
  <c r="N33"/>
  <c r="O33" s="1"/>
  <c r="O32"/>
  <c r="N32"/>
  <c r="I32"/>
  <c r="N31"/>
  <c r="M31"/>
  <c r="I31"/>
  <c r="O30"/>
  <c r="N29"/>
  <c r="M28"/>
  <c r="I28"/>
  <c r="O27"/>
  <c r="O26"/>
  <c r="N26"/>
  <c r="N25"/>
  <c r="O25" s="1"/>
  <c r="O24"/>
  <c r="N24"/>
  <c r="N23"/>
  <c r="O23" s="1"/>
  <c r="O22"/>
  <c r="N22"/>
  <c r="O21"/>
  <c r="N21"/>
  <c r="O20"/>
  <c r="N20"/>
  <c r="N19"/>
  <c r="O19" s="1"/>
  <c r="O18"/>
  <c r="N18"/>
  <c r="N17"/>
  <c r="O17" s="1"/>
  <c r="M16"/>
  <c r="I16"/>
  <c r="O15"/>
  <c r="N14"/>
  <c r="O14" s="1"/>
  <c r="M13"/>
  <c r="I13"/>
  <c r="O12"/>
  <c r="O11"/>
  <c r="N11"/>
  <c r="N10"/>
  <c r="N9"/>
  <c r="M8"/>
  <c r="I8"/>
  <c r="N16" l="1"/>
  <c r="N28"/>
  <c r="O29"/>
  <c r="K36"/>
  <c r="N13"/>
  <c r="O10"/>
  <c r="O13"/>
  <c r="O16"/>
  <c r="J36"/>
  <c r="M36"/>
  <c r="I36"/>
  <c r="L36"/>
  <c r="N8"/>
  <c r="O8" s="1"/>
  <c r="O9"/>
  <c r="O31"/>
  <c r="O28" l="1"/>
  <c r="N36"/>
  <c r="O36" s="1"/>
  <c r="K43" i="65079" l="1"/>
  <c r="N36"/>
  <c r="O33"/>
  <c r="N26" i="65070"/>
  <c r="O26" s="1"/>
  <c r="L13" i="65066"/>
  <c r="L8"/>
  <c r="M28"/>
  <c r="L28"/>
  <c r="K28"/>
  <c r="I28"/>
  <c r="L31"/>
  <c r="L16"/>
  <c r="O36" i="65079" l="1"/>
  <c r="N34"/>
  <c r="O34" l="1"/>
  <c r="M33" i="65078"/>
  <c r="N38"/>
  <c r="O38" s="1"/>
  <c r="N36"/>
  <c r="O36" s="1"/>
  <c r="K41" i="65075"/>
  <c r="J41"/>
  <c r="I41"/>
  <c r="M33"/>
  <c r="N34"/>
  <c r="N33" s="1"/>
  <c r="O32"/>
  <c r="M29"/>
  <c r="N30"/>
  <c r="O30" s="1"/>
  <c r="M28" i="65093"/>
  <c r="M30" i="65080"/>
  <c r="N40"/>
  <c r="N39"/>
  <c r="N31" i="65079"/>
  <c r="K33" i="65089"/>
  <c r="O39" i="65080" l="1"/>
  <c r="O33" i="65075"/>
  <c r="O34"/>
  <c r="I33" i="65115"/>
  <c r="K33" i="65100"/>
  <c r="J34" i="65071"/>
  <c r="I29" i="65068"/>
  <c r="I28"/>
  <c r="I16"/>
  <c r="I13"/>
  <c r="I8"/>
  <c r="I29" i="65123"/>
  <c r="I28"/>
  <c r="I16"/>
  <c r="I13"/>
  <c r="I8"/>
  <c r="I32" i="65066"/>
  <c r="I31" s="1"/>
  <c r="I24"/>
  <c r="I22"/>
  <c r="I21"/>
  <c r="I20"/>
  <c r="I18"/>
  <c r="I16" s="1"/>
  <c r="I13"/>
  <c r="I11"/>
  <c r="I8" s="1"/>
  <c r="K28" i="16"/>
  <c r="K16"/>
  <c r="K13"/>
  <c r="K8"/>
  <c r="I28"/>
  <c r="I16"/>
  <c r="I13"/>
  <c r="I11"/>
  <c r="I8"/>
  <c r="I43" i="65079" l="1"/>
  <c r="J43" l="1"/>
  <c r="N29" i="65093" l="1"/>
  <c r="O29" l="1"/>
  <c r="N9" i="65065"/>
  <c r="M28" i="65074" l="1"/>
  <c r="M35" i="16" l="1"/>
  <c r="M34"/>
  <c r="N30" l="1"/>
  <c r="N29"/>
  <c r="N26"/>
  <c r="N25"/>
  <c r="N24"/>
  <c r="N23"/>
  <c r="N22"/>
  <c r="N21"/>
  <c r="N20"/>
  <c r="N19"/>
  <c r="N18"/>
  <c r="N17"/>
  <c r="N11"/>
  <c r="N52" i="65065"/>
  <c r="N51"/>
  <c r="N50"/>
  <c r="N47"/>
  <c r="N44"/>
  <c r="N43"/>
  <c r="N42"/>
  <c r="N41"/>
  <c r="N40"/>
  <c r="N39"/>
  <c r="N38"/>
  <c r="N37"/>
  <c r="N36"/>
  <c r="N35"/>
  <c r="N32"/>
  <c r="N31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0" i="65069"/>
  <c r="N29"/>
  <c r="N26"/>
  <c r="N25"/>
  <c r="N24"/>
  <c r="N23"/>
  <c r="N22"/>
  <c r="N21"/>
  <c r="N20"/>
  <c r="N19"/>
  <c r="N18"/>
  <c r="N17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8" i="65075"/>
  <c r="N37"/>
  <c r="N31"/>
  <c r="N29" s="1"/>
  <c r="N27"/>
  <c r="N26"/>
  <c r="N25"/>
  <c r="N24"/>
  <c r="N23"/>
  <c r="N22"/>
  <c r="N21"/>
  <c r="N20"/>
  <c r="N19"/>
  <c r="N18"/>
  <c r="N17"/>
  <c r="N11"/>
  <c r="N51" i="65076"/>
  <c r="N50"/>
  <c r="N45"/>
  <c r="N44"/>
  <c r="N41"/>
  <c r="N40"/>
  <c r="N35"/>
  <c r="N34"/>
  <c r="N33"/>
  <c r="N30"/>
  <c r="N26"/>
  <c r="N25"/>
  <c r="N24"/>
  <c r="N21"/>
  <c r="N20"/>
  <c r="O20" s="1"/>
  <c r="O21"/>
  <c r="O24"/>
  <c r="O25"/>
  <c r="O26"/>
  <c r="O30"/>
  <c r="N14"/>
  <c r="N9"/>
  <c r="N35" i="65077"/>
  <c r="N34"/>
  <c r="N31"/>
  <c r="N30"/>
  <c r="N29"/>
  <c r="N26"/>
  <c r="N25"/>
  <c r="N24"/>
  <c r="N23"/>
  <c r="N22"/>
  <c r="N21"/>
  <c r="N20"/>
  <c r="N19"/>
  <c r="N18"/>
  <c r="N17"/>
  <c r="N11"/>
  <c r="N37" i="65078"/>
  <c r="N35"/>
  <c r="N34"/>
  <c r="N31"/>
  <c r="N30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J53" i="65080"/>
  <c r="K53"/>
  <c r="N50"/>
  <c r="N47"/>
  <c r="N46"/>
  <c r="N43"/>
  <c r="N38"/>
  <c r="N37"/>
  <c r="N36"/>
  <c r="N35"/>
  <c r="N34"/>
  <c r="N33"/>
  <c r="N32"/>
  <c r="N31"/>
  <c r="N28"/>
  <c r="N27"/>
  <c r="N26"/>
  <c r="N25"/>
  <c r="N24"/>
  <c r="N23"/>
  <c r="N22"/>
  <c r="N21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5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3" i="65093"/>
  <c r="N32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3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5"/>
  <c r="O48"/>
  <c r="N19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0"/>
  <c r="L41"/>
  <c r="N29" i="65076"/>
  <c r="O29" s="1"/>
  <c r="N28"/>
  <c r="O28" s="1"/>
  <c r="N27"/>
  <c r="O27" s="1"/>
  <c r="N22"/>
  <c r="O22" s="1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L36"/>
  <c r="L37" s="1"/>
  <c r="L38" s="1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N37" i="65076" l="1"/>
  <c r="N47"/>
  <c r="M43" i="65079"/>
  <c r="N28" i="65074"/>
  <c r="L43" i="65079"/>
  <c r="N30" i="65080"/>
  <c r="N33" i="65078"/>
  <c r="N28" i="65093"/>
  <c r="L33" i="65094"/>
  <c r="L34" s="1"/>
  <c r="L35" s="1"/>
  <c r="M53" i="65080"/>
  <c r="L33" i="65067"/>
  <c r="L33" i="65068"/>
  <c r="L34" s="1"/>
  <c r="L35" s="1"/>
  <c r="L33" i="65123"/>
  <c r="L33" i="65099"/>
  <c r="L42" i="65075"/>
  <c r="L43" s="1"/>
  <c r="L35" i="65070"/>
  <c r="L34" i="65071"/>
  <c r="L35" s="1"/>
  <c r="L44" i="65079"/>
  <c r="L45" s="1"/>
  <c r="L33" i="65069"/>
  <c r="L34" s="1"/>
  <c r="L35" s="1"/>
  <c r="L38" i="65077"/>
  <c r="L39" s="1"/>
  <c r="L40" s="1"/>
  <c r="N9" i="65089"/>
  <c r="N9" i="65088"/>
  <c r="N9" i="65087"/>
  <c r="N9" i="65086"/>
  <c r="N9" i="65085"/>
  <c r="N9" i="65084"/>
  <c r="N9" i="65083"/>
  <c r="N9" i="65122"/>
  <c r="N12" i="65076"/>
  <c r="N23"/>
  <c r="O23" s="1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N9" i="6508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5" i="65115" s="1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36" i="65066"/>
  <c r="M13" i="65065"/>
  <c r="M55" s="1"/>
  <c r="M33" i="16"/>
  <c r="L54" i="65076"/>
  <c r="L36" i="65066"/>
  <c r="M54" i="65076"/>
  <c r="M55" s="1"/>
  <c r="M56" s="1"/>
  <c r="L33" i="65105" l="1"/>
  <c r="L34" s="1"/>
  <c r="L35" s="1"/>
  <c r="L37" i="65095"/>
  <c r="L38" s="1"/>
  <c r="L39" s="1"/>
  <c r="L53" i="65080"/>
  <c r="L33" i="65100"/>
  <c r="L33" i="65122"/>
  <c r="L33" i="65115"/>
  <c r="L34" s="1"/>
  <c r="L33" i="65097"/>
  <c r="L34" s="1"/>
  <c r="L35" s="1"/>
  <c r="L41" i="65078"/>
  <c r="L42" s="1"/>
  <c r="L43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L34" i="65100" l="1"/>
  <c r="L35" i="65115" s="1"/>
  <c r="L34" i="65089"/>
  <c r="L34" i="65122"/>
  <c r="O32" i="65080"/>
  <c r="N28" i="65077"/>
  <c r="J55" i="65065"/>
  <c r="J35" i="65070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O43" i="65065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4" s="1"/>
  <c r="K35" s="1"/>
  <c r="K33" i="65098"/>
  <c r="K34" s="1"/>
  <c r="K35" s="1"/>
  <c r="K33" i="65097"/>
  <c r="K34" s="1"/>
  <c r="K35" s="1"/>
  <c r="K33" i="65096"/>
  <c r="K34" s="1"/>
  <c r="K35" s="1"/>
  <c r="K37" i="65095"/>
  <c r="K38" s="1"/>
  <c r="K39" s="1"/>
  <c r="K33" i="65094"/>
  <c r="K34" s="1"/>
  <c r="K35" s="1"/>
  <c r="K36" i="65093"/>
  <c r="K37" s="1"/>
  <c r="K38" s="1"/>
  <c r="K33" i="65088"/>
  <c r="K33" i="65087"/>
  <c r="K33" i="65086"/>
  <c r="K33" i="65085"/>
  <c r="K33" i="65084"/>
  <c r="K33" i="65083"/>
  <c r="K33" i="65122"/>
  <c r="K33" i="65081"/>
  <c r="K33" i="65082"/>
  <c r="K44" i="65079"/>
  <c r="K45" s="1"/>
  <c r="K41" i="65078"/>
  <c r="K42" s="1"/>
  <c r="K43" s="1"/>
  <c r="K38" i="65077"/>
  <c r="K54" i="65076"/>
  <c r="K55" s="1"/>
  <c r="K56" s="1"/>
  <c r="K42" i="65075"/>
  <c r="K43" s="1"/>
  <c r="K33" i="65115"/>
  <c r="K34" s="1"/>
  <c r="K33" i="65074"/>
  <c r="K34" i="65100" s="1"/>
  <c r="K34" i="65071"/>
  <c r="K35" s="1"/>
  <c r="K35" i="65070"/>
  <c r="K33" i="65069"/>
  <c r="K34" s="1"/>
  <c r="K35" s="1"/>
  <c r="K33" i="65068"/>
  <c r="K34" s="1"/>
  <c r="K35" s="1"/>
  <c r="K33" i="65123"/>
  <c r="K33" i="65099"/>
  <c r="K33" i="65067"/>
  <c r="K36" i="65066"/>
  <c r="K33" i="16"/>
  <c r="K34" s="1"/>
  <c r="K35" s="1"/>
  <c r="N28" i="65095"/>
  <c r="O28" s="1"/>
  <c r="O17" i="65076"/>
  <c r="K39" i="65077" l="1"/>
  <c r="K40" s="1"/>
  <c r="L35" i="65089"/>
  <c r="I36" i="65093"/>
  <c r="I37" s="1"/>
  <c r="I38" s="1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36" i="65066"/>
  <c r="I44" i="65079"/>
  <c r="I45" s="1"/>
  <c r="I33" i="65067"/>
  <c r="K34" i="65089"/>
  <c r="K34" i="65122"/>
  <c r="J44" i="65079"/>
  <c r="J45" s="1"/>
  <c r="O12" i="65076"/>
  <c r="K35" i="65115"/>
  <c r="J33" i="16"/>
  <c r="J33" i="65105"/>
  <c r="J33" i="65098"/>
  <c r="J33" i="65097"/>
  <c r="J33" i="65096"/>
  <c r="J37" i="65095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J33" i="65123"/>
  <c r="J33" i="65099"/>
  <c r="J33" i="65067"/>
  <c r="J33" i="65094"/>
  <c r="J36" i="65093"/>
  <c r="J38" i="65077"/>
  <c r="J33" i="65100"/>
  <c r="J33" i="65074"/>
  <c r="J35" i="65071"/>
  <c r="J33" i="65069"/>
  <c r="J36" i="65066"/>
  <c r="I37" i="65095"/>
  <c r="I38" s="1"/>
  <c r="I39" s="1"/>
  <c r="I54" i="65076"/>
  <c r="I55" s="1"/>
  <c r="I56" s="1"/>
  <c r="O14" i="65065"/>
  <c r="K55"/>
  <c r="K37" i="65140" s="1"/>
  <c r="K38" s="1"/>
  <c r="O19" i="65065"/>
  <c r="J37" i="65140" l="1"/>
  <c r="J38" s="1"/>
  <c r="J42" i="65078"/>
  <c r="J43" s="1"/>
  <c r="I34" i="65100"/>
  <c r="I35" i="65115" s="1"/>
  <c r="J34" i="65100"/>
  <c r="J34" i="16"/>
  <c r="J35" s="1"/>
  <c r="I39" i="65077"/>
  <c r="I40" s="1"/>
  <c r="I55" i="65065"/>
  <c r="I37" i="65140" s="1"/>
  <c r="I38" s="1"/>
  <c r="K35" i="65089"/>
  <c r="J34" i="65122"/>
  <c r="I53" i="65080"/>
  <c r="I34" i="65122"/>
  <c r="I34" i="65089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O16" i="65065"/>
  <c r="O32"/>
  <c r="I35" i="65089" l="1"/>
  <c r="J35"/>
  <c r="J35" i="65094"/>
  <c r="J35" i="65097"/>
  <c r="J35" i="65068"/>
  <c r="J35" i="65098"/>
  <c r="J35" i="65096"/>
  <c r="J35" i="65069"/>
  <c r="J35" i="65105"/>
  <c r="J38" i="65093"/>
  <c r="J35" i="65115"/>
  <c r="O15" i="65065"/>
  <c r="O13" i="65076" l="1"/>
  <c r="O28" i="65093"/>
  <c r="N28" i="65079"/>
  <c r="N28" i="65067"/>
  <c r="O28" s="1"/>
  <c r="O28" i="65079" l="1"/>
  <c r="O47" i="65076"/>
  <c r="N13" i="65094" l="1"/>
  <c r="O13" s="1"/>
  <c r="N32" i="65095"/>
  <c r="O32" s="1"/>
  <c r="N31" i="65093"/>
  <c r="O31" s="1"/>
  <c r="O30" i="65080"/>
  <c r="N29" i="65078"/>
  <c r="O29" s="1"/>
  <c r="O28" i="65077"/>
  <c r="N33"/>
  <c r="O33" s="1"/>
  <c r="N32" i="65076"/>
  <c r="O32" s="1"/>
  <c r="O29" i="65075"/>
  <c r="N36"/>
  <c r="O36" s="1"/>
  <c r="O28" i="65066"/>
  <c r="N16" i="65122" l="1"/>
  <c r="O16" s="1"/>
  <c r="N16" i="65075"/>
  <c r="O16" s="1"/>
  <c r="N8" i="65080"/>
  <c r="N28" i="65085"/>
  <c r="O28" s="1"/>
  <c r="N13" i="65098"/>
  <c r="O13" s="1"/>
  <c r="N8"/>
  <c r="O8" s="1"/>
  <c r="N13" i="65096"/>
  <c r="O13" s="1"/>
  <c r="N8"/>
  <c r="O8" s="1"/>
  <c r="N13" i="65071"/>
  <c r="O13" s="1"/>
  <c r="N8"/>
  <c r="O8" s="1"/>
  <c r="N13" i="65105"/>
  <c r="N13" i="65097"/>
  <c r="O13" s="1"/>
  <c r="N8"/>
  <c r="O8" s="1"/>
  <c r="N13" i="65095"/>
  <c r="O13" s="1"/>
  <c r="N8"/>
  <c r="O8" s="1"/>
  <c r="N8" i="65094"/>
  <c r="O8" s="1"/>
  <c r="N13" i="65093"/>
  <c r="O13" s="1"/>
  <c r="N8"/>
  <c r="O8" s="1"/>
  <c r="N13" i="65089"/>
  <c r="O13" s="1"/>
  <c r="N8"/>
  <c r="O8" s="1"/>
  <c r="N13" i="65088"/>
  <c r="O13" s="1"/>
  <c r="N8"/>
  <c r="O8" s="1"/>
  <c r="N13" i="65087"/>
  <c r="N8"/>
  <c r="O8" s="1"/>
  <c r="N13" i="65086"/>
  <c r="O13" s="1"/>
  <c r="N8"/>
  <c r="O8" s="1"/>
  <c r="N13" i="65085"/>
  <c r="O13" s="1"/>
  <c r="N8"/>
  <c r="O8" s="1"/>
  <c r="N13" i="65084"/>
  <c r="O13" s="1"/>
  <c r="N8"/>
  <c r="O8" s="1"/>
  <c r="N13" i="65083"/>
  <c r="O13" s="1"/>
  <c r="N8"/>
  <c r="O8" s="1"/>
  <c r="N13" i="65122"/>
  <c r="O13" s="1"/>
  <c r="N8"/>
  <c r="O8" s="1"/>
  <c r="N13" i="65081"/>
  <c r="O13" s="1"/>
  <c r="N8"/>
  <c r="O8" s="1"/>
  <c r="N13" i="65082"/>
  <c r="O13" s="1"/>
  <c r="N8"/>
  <c r="O8" s="1"/>
  <c r="N13" i="65080"/>
  <c r="N13" i="65079"/>
  <c r="O13" s="1"/>
  <c r="N8"/>
  <c r="N13" i="65078"/>
  <c r="O13" s="1"/>
  <c r="N8"/>
  <c r="O8" s="1"/>
  <c r="N13" i="65077"/>
  <c r="O13" s="1"/>
  <c r="N8"/>
  <c r="O8" s="1"/>
  <c r="N16" i="65076"/>
  <c r="N11"/>
  <c r="O11" s="1"/>
  <c r="N13" i="65075"/>
  <c r="O13" s="1"/>
  <c r="N8"/>
  <c r="N13" i="65115"/>
  <c r="O13" s="1"/>
  <c r="N8"/>
  <c r="O8" s="1"/>
  <c r="N13" i="65100"/>
  <c r="O13" s="1"/>
  <c r="N8"/>
  <c r="O8" s="1"/>
  <c r="N13" i="65074"/>
  <c r="O13" s="1"/>
  <c r="N8"/>
  <c r="O8" s="1"/>
  <c r="N13" i="65070"/>
  <c r="O13" s="1"/>
  <c r="N8"/>
  <c r="O8" s="1"/>
  <c r="N13" i="65069"/>
  <c r="N8"/>
  <c r="O8" s="1"/>
  <c r="N13" i="65068"/>
  <c r="O13" s="1"/>
  <c r="N8"/>
  <c r="O8" s="1"/>
  <c r="N13" i="65123"/>
  <c r="O13" s="1"/>
  <c r="N8"/>
  <c r="O8" s="1"/>
  <c r="N13" i="65099"/>
  <c r="N8"/>
  <c r="O8" s="1"/>
  <c r="N13" i="65067"/>
  <c r="O13" s="1"/>
  <c r="N8"/>
  <c r="O8" s="1"/>
  <c r="N13" i="65066"/>
  <c r="O13" s="1"/>
  <c r="N8"/>
  <c r="O8" s="1"/>
  <c r="N18" i="65065"/>
  <c r="O18" s="1"/>
  <c r="N13"/>
  <c r="O13" s="1"/>
  <c r="N13" i="16"/>
  <c r="O13" s="1"/>
  <c r="N8"/>
  <c r="O8" s="1"/>
  <c r="N16" i="65105"/>
  <c r="O16" s="1"/>
  <c r="N28"/>
  <c r="O28" s="1"/>
  <c r="N16" i="65098"/>
  <c r="N28"/>
  <c r="O28" s="1"/>
  <c r="N16" i="65097"/>
  <c r="O16" s="1"/>
  <c r="N28"/>
  <c r="O28" s="1"/>
  <c r="N16" i="65096"/>
  <c r="O16" s="1"/>
  <c r="N28"/>
  <c r="O28" s="1"/>
  <c r="N16" i="65095"/>
  <c r="O16" s="1"/>
  <c r="N16" i="65094"/>
  <c r="O16" s="1"/>
  <c r="N28"/>
  <c r="N16" i="65093"/>
  <c r="O16" s="1"/>
  <c r="N16" i="65089"/>
  <c r="O16" s="1"/>
  <c r="N28"/>
  <c r="O28" s="1"/>
  <c r="N16" i="65088"/>
  <c r="O16" s="1"/>
  <c r="N28"/>
  <c r="N16" i="65087"/>
  <c r="O16" s="1"/>
  <c r="N28"/>
  <c r="N16" i="65086"/>
  <c r="O16" s="1"/>
  <c r="N28"/>
  <c r="O28" s="1"/>
  <c r="N16" i="65085"/>
  <c r="O16" s="1"/>
  <c r="N16" i="65084"/>
  <c r="N28"/>
  <c r="N16" i="65083"/>
  <c r="N28"/>
  <c r="O28" s="1"/>
  <c r="N28" i="65122"/>
  <c r="O28" s="1"/>
  <c r="N16" i="65081"/>
  <c r="N28"/>
  <c r="O28" s="1"/>
  <c r="N16" i="65082"/>
  <c r="O16" s="1"/>
  <c r="N28"/>
  <c r="O28" s="1"/>
  <c r="N16" i="65080"/>
  <c r="O16" s="1"/>
  <c r="N42"/>
  <c r="O42" s="1"/>
  <c r="N45"/>
  <c r="O45" s="1"/>
  <c r="N49"/>
  <c r="O49" s="1"/>
  <c r="N16" i="65079"/>
  <c r="O16" s="1"/>
  <c r="N38"/>
  <c r="O38" s="1"/>
  <c r="N16" i="65078"/>
  <c r="O16" s="1"/>
  <c r="O33"/>
  <c r="N16" i="65077"/>
  <c r="O16" s="1"/>
  <c r="N8" i="65076"/>
  <c r="O8" s="1"/>
  <c r="N19"/>
  <c r="O19" s="1"/>
  <c r="O37"/>
  <c r="N43"/>
  <c r="O43" s="1"/>
  <c r="N16" i="65115"/>
  <c r="O16" s="1"/>
  <c r="N28"/>
  <c r="N16" i="65100"/>
  <c r="O16" s="1"/>
  <c r="N28"/>
  <c r="O28" s="1"/>
  <c r="N16" i="65074"/>
  <c r="O28"/>
  <c r="N16" i="65071"/>
  <c r="N29"/>
  <c r="N16" i="65070"/>
  <c r="N30"/>
  <c r="O30" s="1"/>
  <c r="N16" i="65069"/>
  <c r="O16" s="1"/>
  <c r="N28"/>
  <c r="O28" s="1"/>
  <c r="N16" i="65068"/>
  <c r="O16" s="1"/>
  <c r="N28"/>
  <c r="O28" s="1"/>
  <c r="N16" i="65123"/>
  <c r="O16" s="1"/>
  <c r="N28"/>
  <c r="O28" s="1"/>
  <c r="N16" i="65099"/>
  <c r="O16" s="1"/>
  <c r="N28"/>
  <c r="N16" i="65067"/>
  <c r="O16" s="1"/>
  <c r="N16" i="65066"/>
  <c r="O16" s="1"/>
  <c r="N31"/>
  <c r="O31" s="1"/>
  <c r="N8" i="65065"/>
  <c r="O8" s="1"/>
  <c r="N21"/>
  <c r="O21" s="1"/>
  <c r="N34"/>
  <c r="O34" s="1"/>
  <c r="N46"/>
  <c r="O46" s="1"/>
  <c r="N49"/>
  <c r="O49" s="1"/>
  <c r="N16" i="16"/>
  <c r="O16" s="1"/>
  <c r="N28"/>
  <c r="N33" i="65084"/>
  <c r="O33" s="1"/>
  <c r="N33" i="65074"/>
  <c r="N33" i="65123"/>
  <c r="O33" s="1"/>
  <c r="N33" i="65068"/>
  <c r="N33" i="65087"/>
  <c r="O33" s="1"/>
  <c r="N33" i="65100"/>
  <c r="N33" i="65089"/>
  <c r="O33" s="1"/>
  <c r="N33" i="65085"/>
  <c r="O33" s="1"/>
  <c r="N35" i="65070"/>
  <c r="N33" i="65069"/>
  <c r="N33" i="65115"/>
  <c r="N38" i="65077"/>
  <c r="N33" i="65083"/>
  <c r="N33" i="65122"/>
  <c r="N55" i="65065"/>
  <c r="N33" i="65088"/>
  <c r="N37" i="65095"/>
  <c r="N34" i="65071"/>
  <c r="N33" i="65098"/>
  <c r="N36" i="65093"/>
  <c r="O36" s="1"/>
  <c r="N33" i="65081"/>
  <c r="O33" s="1"/>
  <c r="O28" i="65094" l="1"/>
  <c r="O33" i="65083"/>
  <c r="N54" i="65076"/>
  <c r="N55" s="1"/>
  <c r="O33" i="65122"/>
  <c r="O55" i="65065"/>
  <c r="N33" i="65086"/>
  <c r="O33" s="1"/>
  <c r="O8" i="65079"/>
  <c r="N43"/>
  <c r="O8" i="65075"/>
  <c r="N41"/>
  <c r="N33" i="65082"/>
  <c r="N41" i="65078"/>
  <c r="O41" s="1"/>
  <c r="O33" i="65088"/>
  <c r="N34" i="65100"/>
  <c r="O34" s="1"/>
  <c r="O8" i="65080"/>
  <c r="N53"/>
  <c r="O13" i="65105"/>
  <c r="O16" i="65098"/>
  <c r="N34"/>
  <c r="O34" s="1"/>
  <c r="O33"/>
  <c r="O28" i="65088"/>
  <c r="O28" i="65087"/>
  <c r="O13"/>
  <c r="O28" i="65084"/>
  <c r="O16"/>
  <c r="O16" i="65083"/>
  <c r="O16" i="65081"/>
  <c r="O13" i="65080"/>
  <c r="O16" i="65076"/>
  <c r="O28" i="65115"/>
  <c r="O33" i="65100"/>
  <c r="O16" i="65074"/>
  <c r="O33"/>
  <c r="O29" i="65071"/>
  <c r="O16"/>
  <c r="N35"/>
  <c r="O35" s="1"/>
  <c r="O34"/>
  <c r="O16" i="65070"/>
  <c r="O13" i="65069"/>
  <c r="N34"/>
  <c r="O34" s="1"/>
  <c r="O33"/>
  <c r="N34" i="65068"/>
  <c r="O34" s="1"/>
  <c r="O33"/>
  <c r="O28" i="65099"/>
  <c r="N33"/>
  <c r="O33" s="1"/>
  <c r="O13"/>
  <c r="O28" i="16"/>
  <c r="O35" i="65070"/>
  <c r="N34" i="65115"/>
  <c r="O34" s="1"/>
  <c r="O33"/>
  <c r="N42" i="65075"/>
  <c r="O42" s="1"/>
  <c r="N38" i="65095"/>
  <c r="O37"/>
  <c r="N39" i="65077"/>
  <c r="O38"/>
  <c r="N33" i="65094"/>
  <c r="N33" i="65067"/>
  <c r="O33" s="1"/>
  <c r="N33" i="65096"/>
  <c r="N36" i="65066"/>
  <c r="O36" s="1"/>
  <c r="N33" i="16"/>
  <c r="N33" i="65097"/>
  <c r="N37" i="65093"/>
  <c r="N44" i="65079" l="1"/>
  <c r="O54" i="65076"/>
  <c r="O33" i="65082"/>
  <c r="N42" i="65078"/>
  <c r="O42" s="1"/>
  <c r="N37" i="65140"/>
  <c r="N38" s="1"/>
  <c r="O41" i="65075"/>
  <c r="N34" i="65089"/>
  <c r="O34" s="1"/>
  <c r="O43" i="65079"/>
  <c r="N34" i="65122"/>
  <c r="O34" s="1"/>
  <c r="N35" i="65098"/>
  <c r="O35" s="1"/>
  <c r="N35" i="65069"/>
  <c r="O35" s="1"/>
  <c r="O53" i="65080"/>
  <c r="O33" i="16"/>
  <c r="N34"/>
  <c r="N43" i="65075"/>
  <c r="O43" s="1"/>
  <c r="N35" i="65068"/>
  <c r="O35" s="1"/>
  <c r="N34" i="65097"/>
  <c r="O34" s="1"/>
  <c r="O33"/>
  <c r="N34" i="65096"/>
  <c r="O34" s="1"/>
  <c r="O33"/>
  <c r="N34" i="65094"/>
  <c r="O33"/>
  <c r="N38" i="65093"/>
  <c r="O38" s="1"/>
  <c r="O37"/>
  <c r="N35" i="65115"/>
  <c r="O35" s="1"/>
  <c r="N45" i="65079"/>
  <c r="O45" s="1"/>
  <c r="O44"/>
  <c r="N39" i="65095"/>
  <c r="O39" s="1"/>
  <c r="O38"/>
  <c r="N40" i="65077"/>
  <c r="O39"/>
  <c r="N56" i="65076"/>
  <c r="O56" s="1"/>
  <c r="O55"/>
  <c r="N43" i="65078" l="1"/>
  <c r="O43" s="1"/>
  <c r="N35" i="65089"/>
  <c r="O35" s="1"/>
  <c r="O40" i="65077"/>
  <c r="N35" i="16"/>
  <c r="O35" s="1"/>
  <c r="O34"/>
  <c r="N35" i="65097"/>
  <c r="O35" s="1"/>
  <c r="N35" i="65096"/>
  <c r="O35" s="1"/>
  <c r="O34" i="65094"/>
  <c r="N35"/>
  <c r="O35" s="1"/>
  <c r="O35" i="65123"/>
  <c r="O34"/>
  <c r="O9" i="65105" l="1"/>
  <c r="N8"/>
  <c r="O8" s="1"/>
  <c r="N33" l="1"/>
  <c r="N34" l="1"/>
  <c r="O34" s="1"/>
  <c r="O33"/>
  <c r="N35"/>
  <c r="O35" s="1"/>
</calcChain>
</file>

<file path=xl/sharedStrings.xml><?xml version="1.0" encoding="utf-8"?>
<sst xmlns="http://schemas.openxmlformats.org/spreadsheetml/2006/main" count="1874" uniqueCount="284">
  <si>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</si>
  <si>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</si>
  <si>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</si>
  <si>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</si>
  <si>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</si>
  <si>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</si>
  <si>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</si>
  <si>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</si>
  <si>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</si>
  <si>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</si>
  <si>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</si>
  <si>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</si>
  <si>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</si>
  <si>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</si>
  <si>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</si>
  <si>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</si>
  <si>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</si>
  <si>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</si>
  <si>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</si>
  <si>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</si>
  <si>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</si>
  <si>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</si>
  <si>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</si>
  <si>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</si>
  <si>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 xml:space="preserve"> Rekonstrukcija i investicijsko održavanje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</si>
  <si>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</si>
  <si>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</si>
  <si>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</si>
  <si>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</si>
  <si>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</si>
  <si>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</si>
  <si>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</si>
  <si>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</si>
  <si>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</si>
  <si>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</si>
  <si>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</si>
  <si>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</si>
  <si>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</si>
  <si>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</si>
  <si>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</si>
  <si>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</si>
  <si>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</si>
  <si>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</si>
  <si>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</si>
  <si>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</si>
  <si>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</si>
  <si>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</si>
  <si>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</si>
  <si>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</si>
  <si>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</si>
  <si>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</si>
  <si>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</si>
  <si>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</si>
  <si>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</si>
  <si>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</si>
  <si>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</si>
  <si>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</si>
  <si>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</si>
  <si>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</si>
  <si>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</si>
  <si>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</si>
  <si>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</si>
  <si>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</si>
  <si>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</si>
  <si>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</si>
  <si>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</si>
  <si>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</si>
  <si>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</si>
  <si>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</si>
  <si>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</si>
  <si>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</si>
  <si>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</si>
  <si>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</si>
  <si>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</si>
  <si>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 xml:space="preserve"> Otplate domaćeg pozajmljivanja</t>
  </si>
  <si>
    <t xml:space="preserve"> Izdaci za negativne tečajne razlike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</si>
  <si>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</si>
  <si>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</si>
  <si>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</si>
  <si>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</si>
  <si>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</si>
  <si>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</si>
  <si>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</si>
  <si>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</si>
  <si>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</si>
  <si>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 xml:space="preserve"> Agencija za državnu službu ŽP</t>
  </si>
  <si>
    <t xml:space="preserve"> Kamate na domaće pozajmljivanje-Koreja</t>
  </si>
  <si>
    <t>Izdaci za otplate dugova</t>
  </si>
  <si>
    <t xml:space="preserve"> Kamate na domaće pozajmljivanje-OPEC</t>
  </si>
  <si>
    <t xml:space="preserve"> Kamate na domaće pozajmljivanje-Austrija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</si>
  <si>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</si>
  <si>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</si>
  <si>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</si>
  <si>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</si>
  <si>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</si>
  <si>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Kuću nade Odžak</t>
  </si>
  <si>
    <t xml:space="preserve"> Grant za Sveučilište u Mostaru</t>
  </si>
  <si>
    <t xml:space="preserve"> Grantovi nižim razinama vlasti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</si>
  <si>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</si>
  <si>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</si>
  <si>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</si>
  <si>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</si>
  <si>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UKUPNO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</si>
  <si>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</si>
  <si>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</si>
  <si>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</si>
  <si>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</si>
  <si>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>URED ZA RAZVOJ I EUROPSKE INTEGRACIJE ŽUPANIJE POSAVSKE</t>
  </si>
  <si>
    <t xml:space="preserve"> Ugovorene i druge posebne usluge-prostorni plan</t>
  </si>
  <si>
    <t>Ekon. 
kod</t>
  </si>
  <si>
    <t xml:space="preserve"> Ostali grantovi-izvršenje sudskih presuda i rješenja
 o izvršenju</t>
  </si>
  <si>
    <t>28 (28)</t>
  </si>
  <si>
    <t>Otplate domaćeg pozajmljivanja-Austrija</t>
  </si>
  <si>
    <t>Otplate domaćeg pozajmljivanja-Koreja</t>
  </si>
  <si>
    <t xml:space="preserve"> Ugovorene i druge posebne usluge-volonteri (1) (0)</t>
  </si>
  <si>
    <t xml:space="preserve"> Ugovorene i druge posebne usluge-volonteri (2) (0)</t>
  </si>
  <si>
    <t xml:space="preserve"> Grant za Obrtničku komoru ŽP</t>
  </si>
  <si>
    <t xml:space="preserve"> Grant za sufinanc.nabavke udžbenika učenicima</t>
  </si>
  <si>
    <t xml:space="preserve"> Grant za razvoj poduzetništva, obrta i zadruga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</si>
  <si>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</si>
  <si>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</si>
  <si>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</si>
  <si>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</si>
  <si>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</si>
  <si>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</si>
  <si>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</si>
  <si>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</si>
  <si>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</si>
  <si>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</si>
  <si>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</si>
  <si>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</si>
  <si>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</si>
  <si>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</si>
  <si>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</si>
  <si>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</si>
  <si>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</si>
  <si>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</si>
  <si>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</si>
  <si>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</si>
  <si>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</si>
  <si>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</si>
  <si>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</si>
  <si>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</si>
  <si>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</si>
  <si>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</si>
  <si>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</si>
  <si>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</si>
  <si>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</si>
  <si>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</si>
  <si>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</si>
  <si>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</si>
  <si>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</si>
  <si>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</si>
  <si>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</si>
  <si>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</si>
  <si>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</si>
  <si>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</si>
  <si>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</si>
  <si>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</si>
  <si>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</si>
  <si>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</si>
  <si>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>iz prorač.
sredstava</t>
  </si>
  <si>
    <t>iz ostalih izvora</t>
  </si>
  <si>
    <t xml:space="preserve"> Grantovi neprofitnim organizacijama i udrugama građana</t>
  </si>
  <si>
    <t xml:space="preserve"> Grant za sufinanciranje osn.i srednjeg obrazovanja djece s 
 posebnim potrebama</t>
  </si>
  <si>
    <t xml:space="preserve"> Grant za sufinanc.profesionalne vatrogasne postrojbe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</si>
  <si>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</si>
  <si>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</si>
  <si>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</si>
  <si>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>KA6010</t>
  </si>
  <si>
    <t>KA6011</t>
  </si>
  <si>
    <t>HA6003</t>
  </si>
  <si>
    <t>HA6004</t>
  </si>
  <si>
    <t>55 (55)</t>
  </si>
  <si>
    <t xml:space="preserve"> Grantovi za sport</t>
  </si>
  <si>
    <t>KA6012</t>
  </si>
  <si>
    <t>KA6013</t>
  </si>
  <si>
    <t xml:space="preserve"> Grantovi za branitelje i stradalnike Domovinskog rata</t>
  </si>
  <si>
    <t>FA6003</t>
  </si>
  <si>
    <t>FA6004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</si>
  <si>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</si>
  <si>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</si>
  <si>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</si>
  <si>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</si>
  <si>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</si>
  <si>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</si>
  <si>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ZAJEDNIČKA SLUŽBA VLADE ŽUPANIJE POSAVSKE</t>
  </si>
  <si>
    <t>SLUŽBA ZA ODNOSE S JAVNOŠĆU VLADE ŽUPANIJE POSAVSKE</t>
  </si>
  <si>
    <t>URED ZA ZAKONODAVSTVO VLADE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</si>
  <si>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</si>
  <si>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</si>
  <si>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</si>
  <si>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</si>
  <si>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</si>
  <si>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</si>
  <si>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</si>
  <si>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</si>
  <si>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</si>
  <si>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</si>
  <si>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</si>
  <si>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</si>
  <si>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</si>
  <si>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</si>
  <si>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</si>
  <si>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</si>
  <si>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 xml:space="preserve"> Kapitalni grant za razvoj poduzetništva, obrta i zadruga</t>
  </si>
  <si>
    <t xml:space="preserve"> Kapitalni grant za uređenje poljoprivrednog zemljišta</t>
  </si>
  <si>
    <t>9 (10)</t>
  </si>
  <si>
    <t>10 (11)</t>
  </si>
  <si>
    <t>7 (9)</t>
  </si>
  <si>
    <t>URED ZA RASELJENE</t>
  </si>
  <si>
    <t>4 (5)</t>
  </si>
  <si>
    <t>25 (26)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</si>
  <si>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</si>
  <si>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</si>
  <si>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</si>
  <si>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</si>
  <si>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</si>
  <si>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</si>
  <si>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</si>
  <si>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</si>
  <si>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</si>
  <si>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ŽUPANIJE POSAVSKE - OSNOVNA ŠKOLA FRA ILIJE STARČEVIĆA U TOLISI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</si>
  <si>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</si>
  <si>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</si>
  <si>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</si>
  <si>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</si>
  <si>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</si>
  <si>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</si>
  <si>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</si>
  <si>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</si>
  <si>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</si>
  <si>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</si>
  <si>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</si>
  <si>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</si>
  <si>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</si>
  <si>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</si>
  <si>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</si>
  <si>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</si>
  <si>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</si>
  <si>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</si>
  <si>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</si>
  <si>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</si>
  <si>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</si>
  <si>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</si>
  <si>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 xml:space="preserve"> Povjerenstva po Zakonu o drž.službenicima i namještenic.</t>
  </si>
  <si>
    <t>EA6001</t>
  </si>
  <si>
    <t>JA6009</t>
  </si>
  <si>
    <t>JA6010</t>
  </si>
  <si>
    <t xml:space="preserve"> Grant za pomoć pri stambenom zbrinjavanju mladih obitelji 
 i socijalnih kategorija</t>
  </si>
  <si>
    <t>Povećanje/ smanjenje PRORAČUNA za 2020.</t>
  </si>
  <si>
    <t>INDEKS 13/9</t>
  </si>
  <si>
    <t>BA6019</t>
  </si>
  <si>
    <t>48 (56)</t>
  </si>
  <si>
    <t>52 (54)</t>
  </si>
  <si>
    <t>107 (111)</t>
  </si>
  <si>
    <t>38 (40)</t>
  </si>
  <si>
    <t>44 (46)</t>
  </si>
  <si>
    <t>18 (18)</t>
  </si>
  <si>
    <t>EA6002</t>
  </si>
  <si>
    <t xml:space="preserve"> Ugovorene i dr.pos.usluge - troškovi izvršenja mjere pritvora</t>
  </si>
  <si>
    <t>41 (46)</t>
  </si>
  <si>
    <t>21 (22)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</si>
  <si>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</si>
  <si>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</si>
  <si>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</si>
  <si>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</si>
  <si>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>216 (217)</t>
  </si>
  <si>
    <t>15 (16)</t>
  </si>
  <si>
    <t>11 (12)</t>
  </si>
  <si>
    <t xml:space="preserve"> Naknade troškova zaposlenih - volonteri (2) (25)</t>
  </si>
  <si>
    <t xml:space="preserve"> Ugovorene i dr. posebne usluge-volonteri (2) (25)</t>
  </si>
  <si>
    <t>PRORAČUN za 2020. (NNŽP 15/19, 6/20)</t>
  </si>
  <si>
    <t>Izvršenje Proračuna 01.01.-30.09.20.</t>
  </si>
  <si>
    <t>II. Izmjene i dopune PRORAČUNA 
za 2020. godinu</t>
  </si>
  <si>
    <t>50 (54)</t>
  </si>
  <si>
    <t>50 (53)</t>
  </si>
  <si>
    <t>44 (48)</t>
  </si>
  <si>
    <t>109 (112)</t>
  </si>
  <si>
    <t>29 (29)</t>
  </si>
  <si>
    <t>36 (37)</t>
  </si>
  <si>
    <t>41 (42)</t>
  </si>
  <si>
    <t>19 (20)</t>
  </si>
  <si>
    <t>27 (27)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</si>
</sst>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9" fillId="0" borderId="0" applyFont="0" applyFill="0" applyBorder="0" applyAlignment="0" applyProtection="0"/>
    <xf numFmtId="0" fontId="2" fillId="0" borderId="0"/>
    <xf numFmtId="0" fontId="8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0" fontId="4" fillId="0" borderId="2" xfId="2" applyFont="1" applyBorder="1"/>
    <xf numFmtId="0" fontId="2" fillId="0" borderId="2" xfId="2" applyFill="1" applyBorder="1"/>
    <xf numFmtId="3" fontId="3" fillId="0" borderId="2" xfId="2" applyNumberFormat="1" applyFont="1" applyBorder="1"/>
    <xf numFmtId="0" fontId="2" fillId="0" borderId="3" xfId="2" applyBorder="1"/>
    <xf numFmtId="0" fontId="2" fillId="0" borderId="4" xfId="2" applyBorder="1"/>
    <xf numFmtId="0" fontId="2" fillId="0" borderId="0" xfId="2" applyAlignment="1">
      <alignment horizontal="center"/>
    </xf>
    <xf numFmtId="0" fontId="2" fillId="0" borderId="2" xfId="2" applyFont="1" applyBorder="1"/>
    <xf numFmtId="0" fontId="3" fillId="0" borderId="2" xfId="2" applyFont="1" applyBorder="1" applyAlignment="1">
      <alignment horizontal="left"/>
    </xf>
    <xf numFmtId="0" fontId="0" fillId="0" borderId="2" xfId="0" applyBorder="1"/>
    <xf numFmtId="0" fontId="2" fillId="0" borderId="5" xfId="2" applyBorder="1"/>
    <xf numFmtId="0" fontId="3" fillId="0" borderId="5" xfId="2" applyFont="1" applyBorder="1"/>
    <xf numFmtId="0" fontId="3" fillId="0" borderId="2" xfId="0" applyFont="1" applyBorder="1"/>
    <xf numFmtId="0" fontId="2" fillId="0" borderId="6" xfId="2" applyBorder="1"/>
    <xf numFmtId="3" fontId="2" fillId="0" borderId="2" xfId="2" applyNumberFormat="1" applyBorder="1"/>
    <xf numFmtId="3" fontId="2" fillId="0" borderId="4" xfId="2" applyNumberFormat="1" applyBorder="1"/>
    <xf numFmtId="0" fontId="4" fillId="0" borderId="2" xfId="2" applyFont="1" applyBorder="1" applyAlignment="1">
      <alignment horizontal="left"/>
    </xf>
    <xf numFmtId="0" fontId="0" fillId="0" borderId="7" xfId="0" applyBorder="1"/>
    <xf numFmtId="0" fontId="2" fillId="0" borderId="7" xfId="2" applyFill="1" applyBorder="1"/>
    <xf numFmtId="0" fontId="4" fillId="0" borderId="2" xfId="0" applyFont="1" applyBorder="1"/>
    <xf numFmtId="0" fontId="2" fillId="0" borderId="9" xfId="2" applyFont="1" applyBorder="1"/>
    <xf numFmtId="0" fontId="3" fillId="0" borderId="9" xfId="2" applyFont="1" applyBorder="1"/>
    <xf numFmtId="0" fontId="2" fillId="0" borderId="0" xfId="2" applyFont="1"/>
    <xf numFmtId="3" fontId="2" fillId="0" borderId="11" xfId="2" applyNumberFormat="1" applyBorder="1"/>
    <xf numFmtId="2" fontId="3" fillId="0" borderId="0" xfId="2" applyNumberFormat="1" applyFont="1"/>
    <xf numFmtId="3" fontId="2" fillId="0" borderId="0" xfId="2" applyNumberFormat="1"/>
    <xf numFmtId="3" fontId="3" fillId="0" borderId="0" xfId="2" applyNumberFormat="1" applyFont="1"/>
    <xf numFmtId="3" fontId="2" fillId="0" borderId="0" xfId="2" applyNumberFormat="1" applyFont="1"/>
    <xf numFmtId="0" fontId="4" fillId="0" borderId="0" xfId="2" applyFont="1"/>
    <xf numFmtId="0" fontId="4" fillId="0" borderId="1" xfId="2" applyFont="1" applyBorder="1"/>
    <xf numFmtId="0" fontId="8" fillId="0" borderId="0" xfId="2" applyFont="1"/>
    <xf numFmtId="0" fontId="2" fillId="0" borderId="2" xfId="2" applyFont="1" applyFill="1" applyBorder="1"/>
    <xf numFmtId="0" fontId="2" fillId="0" borderId="0" xfId="2" applyFont="1" applyFill="1"/>
    <xf numFmtId="0" fontId="2" fillId="0" borderId="0" xfId="2" applyFill="1"/>
    <xf numFmtId="0" fontId="3" fillId="0" borderId="0" xfId="2" applyFont="1" applyFill="1"/>
    <xf numFmtId="0" fontId="0" fillId="0" borderId="2" xfId="0" applyFill="1" applyBorder="1"/>
    <xf numFmtId="0" fontId="4" fillId="0" borderId="2" xfId="2" applyFont="1" applyFill="1" applyBorder="1"/>
    <xf numFmtId="49" fontId="3" fillId="0" borderId="1" xfId="2" applyNumberFormat="1" applyFont="1" applyFill="1" applyBorder="1" applyAlignment="1">
      <alignment horizontal="center"/>
    </xf>
    <xf numFmtId="49" fontId="3" fillId="0" borderId="2" xfId="2" applyNumberFormat="1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8" fillId="0" borderId="2" xfId="2" applyNumberFormat="1" applyFont="1" applyFill="1" applyBorder="1"/>
    <xf numFmtId="3" fontId="3" fillId="0" borderId="4" xfId="2" applyNumberFormat="1" applyFont="1" applyBorder="1"/>
    <xf numFmtId="164" fontId="7" fillId="0" borderId="10" xfId="2" applyNumberFormat="1" applyFont="1" applyBorder="1" applyAlignment="1"/>
    <xf numFmtId="0" fontId="2" fillId="0" borderId="1" xfId="2" applyBorder="1" applyAlignment="1">
      <alignment vertical="center"/>
    </xf>
    <xf numFmtId="0" fontId="2" fillId="0" borderId="2" xfId="2" applyBorder="1" applyAlignment="1">
      <alignment vertical="center"/>
    </xf>
    <xf numFmtId="0" fontId="2" fillId="0" borderId="5" xfId="2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8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0" borderId="2" xfId="0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2" xfId="2" applyFont="1" applyFill="1" applyBorder="1"/>
    <xf numFmtId="0" fontId="8" fillId="0" borderId="2" xfId="2" applyFont="1" applyBorder="1"/>
    <xf numFmtId="3" fontId="8" fillId="0" borderId="2" xfId="3" applyNumberFormat="1" applyFill="1" applyBorder="1"/>
    <xf numFmtId="3" fontId="3" fillId="0" borderId="2" xfId="3" applyNumberFormat="1" applyFont="1" applyFill="1" applyBorder="1"/>
    <xf numFmtId="3" fontId="8" fillId="0" borderId="7" xfId="3" applyNumberFormat="1" applyFill="1" applyBorder="1"/>
    <xf numFmtId="3" fontId="4" fillId="0" borderId="2" xfId="3" applyNumberFormat="1" applyFont="1" applyFill="1" applyBorder="1"/>
    <xf numFmtId="3" fontId="8" fillId="0" borderId="2" xfId="3" applyNumberFormat="1" applyFont="1" applyFill="1" applyBorder="1"/>
    <xf numFmtId="3" fontId="3" fillId="0" borderId="7" xfId="3" applyNumberFormat="1" applyFont="1" applyFill="1" applyBorder="1"/>
    <xf numFmtId="3" fontId="3" fillId="4" borderId="2" xfId="3" applyNumberFormat="1" applyFont="1" applyFill="1" applyBorder="1"/>
    <xf numFmtId="3" fontId="8" fillId="4" borderId="2" xfId="3" applyNumberFormat="1" applyFill="1" applyBorder="1"/>
    <xf numFmtId="3" fontId="4" fillId="4" borderId="2" xfId="3" applyNumberFormat="1" applyFont="1" applyFill="1" applyBorder="1"/>
    <xf numFmtId="0" fontId="2" fillId="0" borderId="2" xfId="0" applyFont="1" applyFill="1" applyBorder="1"/>
    <xf numFmtId="0" fontId="3" fillId="0" borderId="10" xfId="2" applyFont="1" applyBorder="1" applyAlignment="1">
      <alignment horizontal="right"/>
    </xf>
    <xf numFmtId="0" fontId="2" fillId="0" borderId="7" xfId="0" applyFont="1" applyBorder="1" applyAlignment="1">
      <alignment wrapText="1"/>
    </xf>
    <xf numFmtId="3" fontId="2" fillId="0" borderId="7" xfId="2" applyNumberFormat="1" applyBorder="1"/>
    <xf numFmtId="3" fontId="3" fillId="2" borderId="7" xfId="2" applyNumberFormat="1" applyFont="1" applyFill="1" applyBorder="1"/>
    <xf numFmtId="3" fontId="4" fillId="0" borderId="7" xfId="2" applyNumberFormat="1" applyFont="1" applyBorder="1"/>
    <xf numFmtId="3" fontId="2" fillId="0" borderId="7" xfId="2" applyNumberFormat="1" applyFill="1" applyBorder="1"/>
    <xf numFmtId="3" fontId="3" fillId="0" borderId="7" xfId="2" applyNumberFormat="1" applyFont="1" applyFill="1" applyBorder="1" applyAlignment="1">
      <alignment horizontal="right"/>
    </xf>
    <xf numFmtId="3" fontId="3" fillId="0" borderId="7" xfId="2" applyNumberFormat="1" applyFont="1" applyBorder="1"/>
    <xf numFmtId="3" fontId="4" fillId="0" borderId="7" xfId="2" applyNumberFormat="1" applyFont="1" applyFill="1" applyBorder="1"/>
    <xf numFmtId="3" fontId="6" fillId="0" borderId="2" xfId="2" applyNumberFormat="1" applyFont="1" applyFill="1" applyBorder="1"/>
    <xf numFmtId="3" fontId="4" fillId="0" borderId="2" xfId="2" applyNumberFormat="1" applyFont="1" applyFill="1" applyBorder="1" applyAlignment="1">
      <alignment vertical="center"/>
    </xf>
    <xf numFmtId="3" fontId="2" fillId="0" borderId="2" xfId="2" applyNumberFormat="1" applyFont="1" applyFill="1" applyBorder="1"/>
    <xf numFmtId="3" fontId="3" fillId="0" borderId="2" xfId="2" applyNumberFormat="1" applyFont="1" applyBorder="1" applyAlignment="1">
      <alignment horizontal="right"/>
    </xf>
    <xf numFmtId="3" fontId="2" fillId="0" borderId="2" xfId="2" applyNumberFormat="1" applyBorder="1"/>
    <xf numFmtId="3" fontId="2" fillId="0" borderId="2" xfId="2" applyNumberFormat="1" applyFill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3" fontId="3" fillId="0" borderId="2" xfId="2" applyNumberFormat="1" applyFont="1" applyBorder="1"/>
    <xf numFmtId="0" fontId="2" fillId="0" borderId="0" xfId="2" applyAlignment="1">
      <alignment horizontal="center"/>
    </xf>
    <xf numFmtId="0" fontId="2" fillId="0" borderId="2" xfId="2" applyFont="1" applyBorder="1"/>
    <xf numFmtId="3" fontId="4" fillId="0" borderId="2" xfId="2" applyNumberFormat="1" applyFont="1" applyBorder="1"/>
    <xf numFmtId="3" fontId="3" fillId="2" borderId="2" xfId="2" applyNumberFormat="1" applyFont="1" applyFill="1" applyBorder="1"/>
    <xf numFmtId="3" fontId="3" fillId="0" borderId="2" xfId="2" applyNumberFormat="1" applyFont="1" applyFill="1" applyBorder="1"/>
    <xf numFmtId="3" fontId="4" fillId="0" borderId="2" xfId="2" applyNumberFormat="1" applyFont="1" applyFill="1" applyBorder="1"/>
    <xf numFmtId="3" fontId="3" fillId="0" borderId="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2" xfId="2" applyFont="1" applyBorder="1" applyAlignment="1">
      <alignment horizontal="center" vertical="center"/>
    </xf>
    <xf numFmtId="0" fontId="18" fillId="0" borderId="9" xfId="2" applyFont="1" applyFill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7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9" xfId="2" applyFont="1" applyFill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164" fontId="14" fillId="0" borderId="10" xfId="0" applyNumberFormat="1" applyFont="1" applyBorder="1" applyAlignment="1"/>
    <xf numFmtId="4" fontId="17" fillId="0" borderId="14" xfId="2" applyNumberFormat="1" applyFont="1" applyBorder="1" applyAlignment="1">
      <alignment horizontal="center"/>
    </xf>
    <xf numFmtId="4" fontId="17" fillId="0" borderId="14" xfId="2" applyNumberFormat="1" applyFont="1" applyFill="1" applyBorder="1"/>
    <xf numFmtId="4" fontId="14" fillId="0" borderId="14" xfId="2" applyNumberFormat="1" applyFont="1" applyFill="1" applyBorder="1"/>
    <xf numFmtId="4" fontId="14" fillId="0" borderId="14" xfId="2" applyNumberFormat="1" applyFont="1" applyBorder="1"/>
    <xf numFmtId="4" fontId="14" fillId="0" borderId="15" xfId="2" applyNumberFormat="1" applyFont="1" applyBorder="1"/>
    <xf numFmtId="4" fontId="14" fillId="0" borderId="0" xfId="2" applyNumberFormat="1" applyFont="1"/>
    <xf numFmtId="4" fontId="17" fillId="0" borderId="15" xfId="2" applyNumberFormat="1" applyFont="1" applyBorder="1"/>
    <xf numFmtId="4" fontId="14" fillId="0" borderId="11" xfId="2" applyNumberFormat="1" applyFont="1" applyBorder="1"/>
    <xf numFmtId="4" fontId="17" fillId="0" borderId="14" xfId="2" applyNumberFormat="1" applyFont="1" applyBorder="1"/>
    <xf numFmtId="49" fontId="18" fillId="0" borderId="2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" fillId="0" borderId="2" xfId="2" applyFont="1" applyBorder="1"/>
    <xf numFmtId="3" fontId="4" fillId="0" borderId="7" xfId="10" applyNumberFormat="1" applyFont="1" applyBorder="1"/>
    <xf numFmtId="3" fontId="4" fillId="0" borderId="7" xfId="10" applyNumberFormat="1" applyFont="1" applyFill="1" applyBorder="1"/>
    <xf numFmtId="3" fontId="6" fillId="0" borderId="2" xfId="10" applyNumberFormat="1" applyFont="1" applyFill="1" applyBorder="1"/>
    <xf numFmtId="3" fontId="1" fillId="0" borderId="2" xfId="10" applyNumberFormat="1" applyFont="1" applyBorder="1"/>
    <xf numFmtId="3" fontId="4" fillId="4" borderId="2" xfId="10" applyNumberFormat="1" applyFont="1" applyFill="1" applyBorder="1"/>
    <xf numFmtId="3" fontId="1" fillId="0" borderId="2" xfId="10" applyNumberFormat="1" applyFont="1" applyFill="1" applyBorder="1"/>
    <xf numFmtId="3" fontId="1" fillId="0" borderId="2" xfId="10" applyNumberFormat="1" applyBorder="1"/>
    <xf numFmtId="3" fontId="3" fillId="0" borderId="2" xfId="10" applyNumberFormat="1" applyFont="1" applyBorder="1"/>
    <xf numFmtId="3" fontId="4" fillId="0" borderId="2" xfId="10" applyNumberFormat="1" applyFont="1" applyBorder="1"/>
    <xf numFmtId="3" fontId="1" fillId="0" borderId="2" xfId="10" applyNumberFormat="1" applyFill="1" applyBorder="1"/>
    <xf numFmtId="3" fontId="4" fillId="0" borderId="2" xfId="10" applyNumberFormat="1" applyFont="1" applyFill="1" applyBorder="1"/>
    <xf numFmtId="164" fontId="13" fillId="0" borderId="10" xfId="2" applyNumberFormat="1" applyFont="1" applyBorder="1" applyAlignment="1"/>
    <xf numFmtId="164" fontId="3" fillId="0" borderId="0" xfId="2" applyNumberFormat="1" applyFont="1"/>
    <xf numFmtId="0" fontId="3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wrapText="1"/>
    </xf>
    <xf numFmtId="0" fontId="1" fillId="2" borderId="2" xfId="2" applyFont="1" applyFill="1" applyBorder="1" applyAlignment="1">
      <alignment wrapText="1"/>
    </xf>
    <xf numFmtId="0" fontId="2" fillId="0" borderId="0" xfId="2" applyFill="1" applyAlignment="1">
      <alignment vertical="center"/>
    </xf>
    <xf numFmtId="0" fontId="7" fillId="3" borderId="28" xfId="2" applyFont="1" applyFill="1" applyBorder="1" applyAlignment="1">
      <alignment horizontal="left" vertical="center"/>
    </xf>
    <xf numFmtId="3" fontId="11" fillId="3" borderId="28" xfId="2" applyNumberFormat="1" applyFont="1" applyFill="1" applyBorder="1" applyAlignment="1">
      <alignment vertical="center"/>
    </xf>
    <xf numFmtId="0" fontId="11" fillId="3" borderId="28" xfId="2" applyFont="1" applyFill="1" applyBorder="1" applyAlignment="1">
      <alignment vertical="center"/>
    </xf>
    <xf numFmtId="4" fontId="7" fillId="3" borderId="29" xfId="2" applyNumberFormat="1" applyFont="1" applyFill="1" applyBorder="1" applyAlignment="1">
      <alignment horizontal="left" vertical="center"/>
    </xf>
    <xf numFmtId="4" fontId="11" fillId="3" borderId="29" xfId="2" applyNumberFormat="1" applyFont="1" applyFill="1" applyBorder="1" applyAlignment="1">
      <alignment vertical="center"/>
    </xf>
    <xf numFmtId="3" fontId="4" fillId="0" borderId="7" xfId="10" applyNumberFormat="1" applyFont="1" applyFill="1" applyBorder="1" applyAlignment="1">
      <alignment vertical="center"/>
    </xf>
    <xf numFmtId="0" fontId="10" fillId="3" borderId="9" xfId="2" applyFont="1" applyFill="1" applyBorder="1" applyAlignment="1">
      <alignment horizontal="center" vertical="center" wrapText="1"/>
    </xf>
    <xf numFmtId="3" fontId="10" fillId="3" borderId="2" xfId="3" applyNumberFormat="1" applyFont="1" applyFill="1" applyBorder="1"/>
    <xf numFmtId="3" fontId="5" fillId="3" borderId="2" xfId="3" applyNumberFormat="1" applyFont="1" applyFill="1" applyBorder="1"/>
    <xf numFmtId="3" fontId="5" fillId="3" borderId="2" xfId="2" applyNumberFormat="1" applyFont="1" applyFill="1" applyBorder="1"/>
    <xf numFmtId="3" fontId="10" fillId="3" borderId="2" xfId="2" applyNumberFormat="1" applyFont="1" applyFill="1" applyBorder="1"/>
    <xf numFmtId="3" fontId="5" fillId="3" borderId="2" xfId="10" applyNumberFormat="1" applyFont="1" applyFill="1" applyBorder="1"/>
    <xf numFmtId="3" fontId="10" fillId="3" borderId="2" xfId="2" applyNumberFormat="1" applyFont="1" applyFill="1" applyBorder="1" applyAlignment="1">
      <alignment horizontal="right"/>
    </xf>
    <xf numFmtId="3" fontId="5" fillId="3" borderId="4" xfId="2" applyNumberFormat="1" applyFont="1" applyFill="1" applyBorder="1"/>
    <xf numFmtId="0" fontId="5" fillId="0" borderId="0" xfId="2" applyFont="1"/>
    <xf numFmtId="3" fontId="10" fillId="3" borderId="2" xfId="2" applyNumberFormat="1" applyFont="1" applyFill="1" applyBorder="1" applyAlignment="1">
      <alignment horizontal="center"/>
    </xf>
    <xf numFmtId="3" fontId="5" fillId="0" borderId="0" xfId="2" applyNumberFormat="1" applyFont="1"/>
    <xf numFmtId="3" fontId="5" fillId="0" borderId="11" xfId="2" applyNumberFormat="1" applyFont="1" applyBorder="1"/>
    <xf numFmtId="3" fontId="10" fillId="3" borderId="2" xfId="10" applyNumberFormat="1" applyFont="1" applyFill="1" applyBorder="1"/>
    <xf numFmtId="0" fontId="13" fillId="0" borderId="1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3" borderId="2" xfId="2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1" fillId="0" borderId="2" xfId="2" applyFont="1" applyBorder="1" applyAlignment="1">
      <alignment wrapText="1"/>
    </xf>
    <xf numFmtId="0" fontId="1" fillId="0" borderId="2" xfId="0" applyFont="1" applyFill="1" applyBorder="1"/>
    <xf numFmtId="3" fontId="6" fillId="0" borderId="2" xfId="10" applyNumberFormat="1" applyFont="1" applyFill="1" applyBorder="1" applyAlignment="1">
      <alignment horizontal="right"/>
    </xf>
    <xf numFmtId="3" fontId="6" fillId="0" borderId="5" xfId="10" applyNumberFormat="1" applyFont="1" applyFill="1" applyBorder="1"/>
    <xf numFmtId="3" fontId="1" fillId="0" borderId="5" xfId="10" applyNumberFormat="1" applyFont="1" applyFill="1" applyBorder="1"/>
    <xf numFmtId="3" fontId="6" fillId="0" borderId="5" xfId="10" applyNumberFormat="1" applyFont="1" applyFill="1" applyBorder="1" applyAlignment="1">
      <alignment horizontal="right"/>
    </xf>
    <xf numFmtId="3" fontId="1" fillId="0" borderId="13" xfId="10" applyNumberFormat="1" applyFont="1" applyFill="1" applyBorder="1"/>
    <xf numFmtId="3" fontId="6" fillId="0" borderId="13" xfId="10" applyNumberFormat="1" applyFont="1" applyFill="1" applyBorder="1"/>
    <xf numFmtId="3" fontId="8" fillId="0" borderId="7" xfId="2" applyNumberFormat="1" applyFont="1" applyFill="1" applyBorder="1"/>
    <xf numFmtId="0" fontId="2" fillId="0" borderId="7" xfId="2" applyBorder="1"/>
    <xf numFmtId="0" fontId="13" fillId="0" borderId="13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3" fontId="3" fillId="0" borderId="13" xfId="2" applyNumberFormat="1" applyFont="1" applyBorder="1"/>
    <xf numFmtId="0" fontId="2" fillId="0" borderId="13" xfId="2" applyBorder="1"/>
    <xf numFmtId="0" fontId="2" fillId="0" borderId="20" xfId="2" applyBorder="1"/>
    <xf numFmtId="3" fontId="1" fillId="0" borderId="1" xfId="10" applyNumberFormat="1" applyFill="1" applyBorder="1"/>
    <xf numFmtId="3" fontId="1" fillId="0" borderId="1" xfId="10" applyNumberFormat="1" applyBorder="1"/>
    <xf numFmtId="3" fontId="4" fillId="0" borderId="1" xfId="10" applyNumberFormat="1" applyFont="1" applyBorder="1"/>
    <xf numFmtId="3" fontId="4" fillId="0" borderId="1" xfId="10" applyNumberFormat="1" applyFont="1" applyFill="1" applyBorder="1"/>
    <xf numFmtId="3" fontId="1" fillId="0" borderId="1" xfId="10" applyNumberFormat="1" applyFont="1" applyFill="1" applyBorder="1"/>
    <xf numFmtId="3" fontId="6" fillId="0" borderId="1" xfId="10" applyNumberFormat="1" applyFont="1" applyFill="1" applyBorder="1"/>
    <xf numFmtId="0" fontId="3" fillId="0" borderId="5" xfId="2" applyFont="1" applyBorder="1" applyAlignment="1">
      <alignment horizontal="center"/>
    </xf>
    <xf numFmtId="3" fontId="3" fillId="0" borderId="5" xfId="2" applyNumberFormat="1" applyFont="1" applyBorder="1"/>
    <xf numFmtId="3" fontId="2" fillId="0" borderId="6" xfId="2" applyNumberFormat="1" applyBorder="1"/>
    <xf numFmtId="0" fontId="3" fillId="0" borderId="16" xfId="2" applyFont="1" applyFill="1" applyBorder="1" applyAlignment="1">
      <alignment horizontal="center" vertical="center" wrapText="1"/>
    </xf>
    <xf numFmtId="3" fontId="3" fillId="0" borderId="1" xfId="3" applyNumberFormat="1" applyFont="1" applyFill="1" applyBorder="1"/>
    <xf numFmtId="3" fontId="8" fillId="0" borderId="1" xfId="3" applyNumberFormat="1" applyFill="1" applyBorder="1"/>
    <xf numFmtId="3" fontId="2" fillId="0" borderId="1" xfId="2" applyNumberFormat="1" applyBorder="1"/>
    <xf numFmtId="3" fontId="3" fillId="2" borderId="1" xfId="2" applyNumberFormat="1" applyFont="1" applyFill="1" applyBorder="1"/>
    <xf numFmtId="3" fontId="3" fillId="0" borderId="1" xfId="2" applyNumberFormat="1" applyFont="1" applyBorder="1"/>
    <xf numFmtId="3" fontId="2" fillId="0" borderId="1" xfId="2" applyNumberFormat="1" applyFill="1" applyBorder="1"/>
    <xf numFmtId="3" fontId="3" fillId="0" borderId="1" xfId="2" applyNumberFormat="1" applyFont="1" applyFill="1" applyBorder="1" applyAlignment="1">
      <alignment horizontal="right"/>
    </xf>
    <xf numFmtId="3" fontId="2" fillId="0" borderId="3" xfId="2" applyNumberFormat="1" applyBorder="1"/>
    <xf numFmtId="3" fontId="2" fillId="0" borderId="5" xfId="2" applyNumberFormat="1" applyBorder="1"/>
    <xf numFmtId="0" fontId="6" fillId="0" borderId="16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/>
    <xf numFmtId="0" fontId="3" fillId="0" borderId="9" xfId="2" applyFont="1" applyBorder="1" applyAlignment="1">
      <alignment horizontal="center"/>
    </xf>
    <xf numFmtId="3" fontId="3" fillId="4" borderId="1" xfId="3" applyNumberFormat="1" applyFont="1" applyFill="1" applyBorder="1"/>
    <xf numFmtId="3" fontId="8" fillId="4" borderId="1" xfId="3" applyNumberFormat="1" applyFill="1" applyBorder="1"/>
    <xf numFmtId="3" fontId="3" fillId="0" borderId="5" xfId="2" applyNumberFormat="1" applyFont="1" applyBorder="1" applyAlignment="1">
      <alignment horizontal="center"/>
    </xf>
    <xf numFmtId="0" fontId="6" fillId="0" borderId="9" xfId="2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/>
    </xf>
    <xf numFmtId="3" fontId="3" fillId="0" borderId="2" xfId="2" applyNumberFormat="1" applyFont="1" applyBorder="1" applyAlignment="1" applyProtection="1">
      <alignment horizontal="center"/>
    </xf>
    <xf numFmtId="3" fontId="3" fillId="0" borderId="2" xfId="3" applyNumberFormat="1" applyFont="1" applyFill="1" applyBorder="1" applyProtection="1"/>
    <xf numFmtId="3" fontId="4" fillId="0" borderId="2" xfId="3" applyNumberFormat="1" applyFont="1" applyFill="1" applyBorder="1" applyProtection="1"/>
    <xf numFmtId="3" fontId="8" fillId="0" borderId="2" xfId="3" applyNumberFormat="1" applyFill="1" applyBorder="1" applyProtection="1"/>
    <xf numFmtId="3" fontId="4" fillId="0" borderId="2" xfId="2" applyNumberFormat="1" applyFont="1" applyBorder="1" applyProtection="1"/>
    <xf numFmtId="3" fontId="3" fillId="2" borderId="2" xfId="2" applyNumberFormat="1" applyFont="1" applyFill="1" applyBorder="1" applyProtection="1"/>
    <xf numFmtId="3" fontId="2" fillId="0" borderId="2" xfId="2" applyNumberFormat="1" applyFill="1" applyBorder="1" applyProtection="1"/>
    <xf numFmtId="3" fontId="8" fillId="0" borderId="2" xfId="2" applyNumberFormat="1" applyFont="1" applyFill="1" applyBorder="1" applyProtection="1"/>
    <xf numFmtId="3" fontId="3" fillId="0" borderId="2" xfId="2" applyNumberFormat="1" applyFont="1" applyBorder="1" applyProtection="1"/>
    <xf numFmtId="3" fontId="2" fillId="0" borderId="2" xfId="2" applyNumberFormat="1" applyBorder="1" applyProtection="1"/>
    <xf numFmtId="3" fontId="2" fillId="0" borderId="4" xfId="2" applyNumberFormat="1" applyBorder="1" applyProtection="1"/>
    <xf numFmtId="0" fontId="6" fillId="0" borderId="16" xfId="2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/>
    </xf>
    <xf numFmtId="3" fontId="3" fillId="0" borderId="1" xfId="2" applyNumberFormat="1" applyFont="1" applyBorder="1" applyAlignment="1" applyProtection="1">
      <alignment horizontal="center"/>
    </xf>
    <xf numFmtId="3" fontId="3" fillId="0" borderId="1" xfId="3" applyNumberFormat="1" applyFont="1" applyFill="1" applyBorder="1" applyProtection="1"/>
    <xf numFmtId="3" fontId="4" fillId="0" borderId="1" xfId="3" applyNumberFormat="1" applyFont="1" applyFill="1" applyBorder="1" applyProtection="1"/>
    <xf numFmtId="3" fontId="8" fillId="0" borderId="1" xfId="3" applyNumberFormat="1" applyFill="1" applyBorder="1" applyProtection="1"/>
    <xf numFmtId="3" fontId="4" fillId="0" borderId="1" xfId="2" applyNumberFormat="1" applyFont="1" applyBorder="1" applyProtection="1"/>
    <xf numFmtId="3" fontId="3" fillId="2" borderId="1" xfId="2" applyNumberFormat="1" applyFont="1" applyFill="1" applyBorder="1" applyProtection="1"/>
    <xf numFmtId="3" fontId="2" fillId="0" borderId="1" xfId="2" applyNumberFormat="1" applyFill="1" applyBorder="1" applyProtection="1"/>
    <xf numFmtId="3" fontId="8" fillId="0" borderId="1" xfId="2" applyNumberFormat="1" applyFont="1" applyFill="1" applyBorder="1" applyProtection="1"/>
    <xf numFmtId="3" fontId="3" fillId="0" borderId="1" xfId="2" applyNumberFormat="1" applyFont="1" applyBorder="1" applyProtection="1"/>
    <xf numFmtId="3" fontId="2" fillId="0" borderId="1" xfId="2" applyNumberFormat="1" applyBorder="1" applyProtection="1"/>
    <xf numFmtId="3" fontId="2" fillId="0" borderId="3" xfId="2" applyNumberFormat="1" applyBorder="1" applyProtection="1"/>
    <xf numFmtId="3" fontId="3" fillId="0" borderId="1" xfId="2" applyNumberFormat="1" applyFont="1" applyBorder="1" applyAlignment="1">
      <alignment horizontal="center"/>
    </xf>
    <xf numFmtId="3" fontId="4" fillId="4" borderId="1" xfId="3" applyNumberFormat="1" applyFont="1" applyFill="1" applyBorder="1"/>
    <xf numFmtId="3" fontId="4" fillId="0" borderId="1" xfId="2" applyNumberFormat="1" applyFont="1" applyBorder="1"/>
    <xf numFmtId="3" fontId="4" fillId="0" borderId="1" xfId="2" applyNumberFormat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3" fontId="4" fillId="0" borderId="1" xfId="3" applyNumberFormat="1" applyFont="1" applyFill="1" applyBorder="1"/>
    <xf numFmtId="3" fontId="3" fillId="0" borderId="1" xfId="2" applyNumberFormat="1" applyFont="1" applyBorder="1" applyAlignment="1">
      <alignment horizontal="right"/>
    </xf>
    <xf numFmtId="3" fontId="6" fillId="0" borderId="1" xfId="2" applyNumberFormat="1" applyFont="1" applyFill="1" applyBorder="1"/>
    <xf numFmtId="3" fontId="8" fillId="0" borderId="1" xfId="3" applyNumberFormat="1" applyFont="1" applyFill="1" applyBorder="1"/>
    <xf numFmtId="3" fontId="4" fillId="0" borderId="1" xfId="2" applyNumberFormat="1" applyFont="1" applyFill="1" applyBorder="1" applyAlignment="1">
      <alignment vertical="center"/>
    </xf>
    <xf numFmtId="3" fontId="4" fillId="0" borderId="5" xfId="2" applyNumberFormat="1" applyFont="1" applyFill="1" applyBorder="1"/>
    <xf numFmtId="3" fontId="3" fillId="0" borderId="5" xfId="2" applyNumberFormat="1" applyFont="1" applyFill="1" applyBorder="1"/>
    <xf numFmtId="3" fontId="3" fillId="0" borderId="6" xfId="2" applyNumberFormat="1" applyFont="1" applyBorder="1"/>
    <xf numFmtId="3" fontId="3" fillId="0" borderId="3" xfId="2" applyNumberFormat="1" applyFont="1" applyBorder="1"/>
    <xf numFmtId="3" fontId="3" fillId="0" borderId="21" xfId="2" applyNumberFormat="1" applyFont="1" applyFill="1" applyBorder="1"/>
    <xf numFmtId="3" fontId="2" fillId="0" borderId="13" xfId="2" applyNumberFormat="1" applyBorder="1"/>
    <xf numFmtId="0" fontId="0" fillId="0" borderId="7" xfId="0" applyBorder="1" applyAlignment="1">
      <alignment wrapText="1"/>
    </xf>
    <xf numFmtId="0" fontId="1" fillId="0" borderId="0" xfId="2" applyFont="1" applyAlignment="1">
      <alignment horizontal="center"/>
    </xf>
    <xf numFmtId="0" fontId="0" fillId="0" borderId="10" xfId="0" applyBorder="1" applyAlignment="1"/>
    <xf numFmtId="0" fontId="1" fillId="0" borderId="0" xfId="2" applyFont="1"/>
    <xf numFmtId="0" fontId="3" fillId="0" borderId="10" xfId="2" applyFont="1" applyBorder="1" applyAlignment="1">
      <alignment horizontal="right"/>
    </xf>
    <xf numFmtId="0" fontId="20" fillId="0" borderId="0" xfId="2" applyFont="1" applyFill="1" applyAlignment="1">
      <alignment vertical="center"/>
    </xf>
    <xf numFmtId="3" fontId="2" fillId="0" borderId="0" xfId="2" applyNumberFormat="1" applyFill="1"/>
    <xf numFmtId="0" fontId="3" fillId="0" borderId="1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3" fontId="3" fillId="0" borderId="2" xfId="2" applyNumberFormat="1" applyFont="1" applyBorder="1" applyAlignment="1" applyProtection="1">
      <alignment horizontal="right"/>
    </xf>
    <xf numFmtId="3" fontId="3" fillId="0" borderId="1" xfId="2" applyNumberFormat="1" applyFont="1" applyFill="1" applyBorder="1" applyAlignment="1" applyProtection="1">
      <alignment horizontal="right"/>
    </xf>
    <xf numFmtId="3" fontId="6" fillId="0" borderId="2" xfId="2" applyNumberFormat="1" applyFont="1" applyBorder="1"/>
    <xf numFmtId="3" fontId="6" fillId="0" borderId="13" xfId="2" applyNumberFormat="1" applyFont="1" applyBorder="1"/>
    <xf numFmtId="0" fontId="2" fillId="0" borderId="9" xfId="2" applyBorder="1"/>
    <xf numFmtId="0" fontId="2" fillId="0" borderId="8" xfId="2" applyBorder="1"/>
    <xf numFmtId="0" fontId="2" fillId="0" borderId="18" xfId="2" applyBorder="1"/>
    <xf numFmtId="0" fontId="2" fillId="0" borderId="12" xfId="2" applyBorder="1"/>
    <xf numFmtId="0" fontId="3" fillId="0" borderId="8" xfId="2" applyFont="1" applyBorder="1"/>
    <xf numFmtId="49" fontId="16" fillId="0" borderId="2" xfId="2" applyNumberFormat="1" applyFont="1" applyBorder="1" applyAlignment="1">
      <alignment horizontal="center"/>
    </xf>
    <xf numFmtId="49" fontId="16" fillId="0" borderId="2" xfId="2" applyNumberFormat="1" applyFont="1" applyFill="1" applyBorder="1" applyAlignment="1">
      <alignment horizontal="center"/>
    </xf>
    <xf numFmtId="49" fontId="16" fillId="0" borderId="2" xfId="2" applyNumberFormat="1" applyFont="1" applyBorder="1"/>
    <xf numFmtId="49" fontId="18" fillId="0" borderId="5" xfId="2" applyNumberFormat="1" applyFont="1" applyBorder="1" applyAlignment="1">
      <alignment vertical="center"/>
    </xf>
    <xf numFmtId="49" fontId="18" fillId="0" borderId="9" xfId="2" applyNumberFormat="1" applyFont="1" applyBorder="1"/>
    <xf numFmtId="49" fontId="18" fillId="0" borderId="2" xfId="2" applyNumberFormat="1" applyFont="1" applyBorder="1"/>
    <xf numFmtId="49" fontId="18" fillId="0" borderId="2" xfId="2" applyNumberFormat="1" applyFont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center"/>
    </xf>
    <xf numFmtId="0" fontId="1" fillId="0" borderId="2" xfId="2" applyFont="1" applyFill="1" applyBorder="1"/>
    <xf numFmtId="3" fontId="3" fillId="0" borderId="1" xfId="10" applyNumberFormat="1" applyFont="1" applyBorder="1"/>
    <xf numFmtId="3" fontId="3" fillId="0" borderId="1" xfId="10" applyNumberFormat="1" applyFont="1" applyFill="1" applyBorder="1"/>
    <xf numFmtId="3" fontId="3" fillId="2" borderId="1" xfId="10" applyNumberFormat="1" applyFont="1" applyFill="1" applyBorder="1"/>
    <xf numFmtId="3" fontId="4" fillId="0" borderId="1" xfId="10" applyNumberFormat="1" applyFont="1" applyFill="1" applyBorder="1" applyAlignment="1">
      <alignment vertical="center"/>
    </xf>
    <xf numFmtId="3" fontId="3" fillId="0" borderId="17" xfId="2" applyNumberFormat="1" applyFont="1" applyFill="1" applyBorder="1" applyAlignment="1">
      <alignment horizontal="right"/>
    </xf>
    <xf numFmtId="3" fontId="2" fillId="0" borderId="17" xfId="2" applyNumberFormat="1" applyFill="1" applyBorder="1"/>
    <xf numFmtId="3" fontId="3" fillId="0" borderId="17" xfId="2" applyNumberFormat="1" applyFont="1" applyBorder="1"/>
    <xf numFmtId="3" fontId="3" fillId="0" borderId="17" xfId="3" applyNumberFormat="1" applyFont="1" applyFill="1" applyBorder="1"/>
    <xf numFmtId="3" fontId="2" fillId="0" borderId="17" xfId="2" applyNumberFormat="1" applyBorder="1"/>
    <xf numFmtId="3" fontId="3" fillId="2" borderId="17" xfId="2" applyNumberFormat="1" applyFont="1" applyFill="1" applyBorder="1"/>
    <xf numFmtId="3" fontId="4" fillId="0" borderId="17" xfId="2" applyNumberFormat="1" applyFont="1" applyBorder="1"/>
    <xf numFmtId="3" fontId="4" fillId="0" borderId="17" xfId="2" applyNumberFormat="1" applyFont="1" applyFill="1" applyBorder="1"/>
    <xf numFmtId="3" fontId="8" fillId="0" borderId="17" xfId="2" applyNumberFormat="1" applyFont="1" applyFill="1" applyBorder="1"/>
    <xf numFmtId="3" fontId="3" fillId="0" borderId="13" xfId="10" applyNumberFormat="1" applyFont="1" applyFill="1" applyBorder="1" applyAlignment="1">
      <alignment horizontal="right"/>
    </xf>
    <xf numFmtId="3" fontId="1" fillId="0" borderId="13" xfId="10" applyNumberFormat="1" applyFill="1" applyBorder="1"/>
    <xf numFmtId="3" fontId="3" fillId="0" borderId="13" xfId="10" applyNumberFormat="1" applyFont="1" applyBorder="1"/>
    <xf numFmtId="3" fontId="3" fillId="0" borderId="13" xfId="10" applyNumberFormat="1" applyFont="1" applyFill="1" applyBorder="1"/>
    <xf numFmtId="3" fontId="1" fillId="0" borderId="13" xfId="10" applyNumberFormat="1" applyBorder="1"/>
    <xf numFmtId="3" fontId="3" fillId="2" borderId="13" xfId="10" applyNumberFormat="1" applyFont="1" applyFill="1" applyBorder="1"/>
    <xf numFmtId="3" fontId="4" fillId="0" borderId="13" xfId="10" applyNumberFormat="1" applyFont="1" applyBorder="1"/>
    <xf numFmtId="3" fontId="4" fillId="0" borderId="13" xfId="10" applyNumberFormat="1" applyFont="1" applyFill="1" applyBorder="1" applyAlignment="1">
      <alignment vertical="center"/>
    </xf>
    <xf numFmtId="3" fontId="4" fillId="0" borderId="13" xfId="10" applyNumberFormat="1" applyFont="1" applyFill="1" applyBorder="1"/>
    <xf numFmtId="0" fontId="10" fillId="3" borderId="19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/>
    </xf>
    <xf numFmtId="3" fontId="10" fillId="3" borderId="13" xfId="3" applyNumberFormat="1" applyFont="1" applyFill="1" applyBorder="1"/>
    <xf numFmtId="3" fontId="5" fillId="3" borderId="13" xfId="3" applyNumberFormat="1" applyFont="1" applyFill="1" applyBorder="1"/>
    <xf numFmtId="3" fontId="5" fillId="3" borderId="13" xfId="2" applyNumberFormat="1" applyFont="1" applyFill="1" applyBorder="1"/>
    <xf numFmtId="3" fontId="10" fillId="3" borderId="13" xfId="2" applyNumberFormat="1" applyFont="1" applyFill="1" applyBorder="1"/>
    <xf numFmtId="3" fontId="10" fillId="3" borderId="13" xfId="2" applyNumberFormat="1" applyFont="1" applyFill="1" applyBorder="1" applyAlignment="1">
      <alignment horizontal="right"/>
    </xf>
    <xf numFmtId="3" fontId="5" fillId="3" borderId="20" xfId="2" applyNumberFormat="1" applyFont="1" applyFill="1" applyBorder="1"/>
    <xf numFmtId="0" fontId="10" fillId="3" borderId="14" xfId="2" applyFont="1" applyFill="1" applyBorder="1" applyAlignment="1">
      <alignment horizontal="center"/>
    </xf>
    <xf numFmtId="3" fontId="10" fillId="3" borderId="14" xfId="2" applyNumberFormat="1" applyFont="1" applyFill="1" applyBorder="1" applyAlignment="1">
      <alignment horizontal="right"/>
    </xf>
    <xf numFmtId="3" fontId="5" fillId="3" borderId="14" xfId="2" applyNumberFormat="1" applyFont="1" applyFill="1" applyBorder="1"/>
    <xf numFmtId="3" fontId="10" fillId="3" borderId="14" xfId="2" applyNumberFormat="1" applyFont="1" applyFill="1" applyBorder="1"/>
    <xf numFmtId="3" fontId="10" fillId="3" borderId="14" xfId="3" applyNumberFormat="1" applyFont="1" applyFill="1" applyBorder="1"/>
    <xf numFmtId="0" fontId="5" fillId="3" borderId="13" xfId="2" applyFont="1" applyFill="1" applyBorder="1"/>
    <xf numFmtId="0" fontId="5" fillId="3" borderId="20" xfId="2" applyFont="1" applyFill="1" applyBorder="1"/>
    <xf numFmtId="3" fontId="6" fillId="0" borderId="1" xfId="2" applyNumberFormat="1" applyFont="1" applyBorder="1"/>
    <xf numFmtId="3" fontId="15" fillId="3" borderId="13" xfId="2" applyNumberFormat="1" applyFont="1" applyFill="1" applyBorder="1"/>
    <xf numFmtId="3" fontId="3" fillId="0" borderId="5" xfId="3" applyNumberFormat="1" applyFont="1" applyFill="1" applyBorder="1"/>
    <xf numFmtId="3" fontId="8" fillId="0" borderId="5" xfId="3" applyNumberFormat="1" applyFill="1" applyBorder="1"/>
    <xf numFmtId="3" fontId="2" fillId="0" borderId="5" xfId="2" applyNumberFormat="1" applyFill="1" applyBorder="1"/>
    <xf numFmtId="3" fontId="1" fillId="0" borderId="5" xfId="10" applyNumberFormat="1" applyFill="1" applyBorder="1"/>
    <xf numFmtId="3" fontId="4" fillId="0" borderId="5" xfId="10" applyNumberFormat="1" applyFont="1" applyFill="1" applyBorder="1"/>
    <xf numFmtId="3" fontId="3" fillId="0" borderId="5" xfId="2" applyNumberFormat="1" applyFont="1" applyFill="1" applyBorder="1" applyAlignment="1">
      <alignment horizontal="right"/>
    </xf>
    <xf numFmtId="3" fontId="3" fillId="0" borderId="5" xfId="10" applyNumberFormat="1" applyFont="1" applyFill="1" applyBorder="1"/>
    <xf numFmtId="3" fontId="3" fillId="0" borderId="5" xfId="10" applyNumberFormat="1" applyFont="1" applyBorder="1"/>
    <xf numFmtId="3" fontId="3" fillId="0" borderId="5" xfId="10" applyNumberFormat="1" applyFont="1" applyFill="1" applyBorder="1" applyAlignment="1">
      <alignment horizontal="right"/>
    </xf>
    <xf numFmtId="0" fontId="10" fillId="3" borderId="19" xfId="2" applyFont="1" applyFill="1" applyBorder="1" applyAlignment="1" applyProtection="1">
      <alignment horizontal="center" vertical="center" wrapText="1"/>
    </xf>
    <xf numFmtId="0" fontId="13" fillId="3" borderId="13" xfId="2" applyFont="1" applyFill="1" applyBorder="1" applyAlignment="1" applyProtection="1">
      <alignment horizontal="center"/>
    </xf>
    <xf numFmtId="3" fontId="10" fillId="3" borderId="13" xfId="2" applyNumberFormat="1" applyFont="1" applyFill="1" applyBorder="1" applyAlignment="1" applyProtection="1">
      <alignment horizontal="center"/>
    </xf>
    <xf numFmtId="3" fontId="10" fillId="3" borderId="13" xfId="3" applyNumberFormat="1" applyFont="1" applyFill="1" applyBorder="1" applyProtection="1"/>
    <xf numFmtId="3" fontId="5" fillId="3" borderId="13" xfId="3" applyNumberFormat="1" applyFont="1" applyFill="1" applyBorder="1" applyProtection="1"/>
    <xf numFmtId="3" fontId="5" fillId="3" borderId="13" xfId="2" applyNumberFormat="1" applyFont="1" applyFill="1" applyBorder="1" applyProtection="1"/>
    <xf numFmtId="3" fontId="10" fillId="3" borderId="13" xfId="2" applyNumberFormat="1" applyFont="1" applyFill="1" applyBorder="1" applyProtection="1"/>
    <xf numFmtId="3" fontId="10" fillId="3" borderId="13" xfId="2" applyNumberFormat="1" applyFont="1" applyFill="1" applyBorder="1" applyAlignment="1" applyProtection="1">
      <alignment horizontal="right"/>
    </xf>
    <xf numFmtId="3" fontId="5" fillId="3" borderId="20" xfId="2" applyNumberFormat="1" applyFont="1" applyFill="1" applyBorder="1" applyProtection="1"/>
    <xf numFmtId="3" fontId="3" fillId="0" borderId="5" xfId="3" applyNumberFormat="1" applyFont="1" applyFill="1" applyBorder="1" applyProtection="1"/>
    <xf numFmtId="3" fontId="4" fillId="0" borderId="5" xfId="3" applyNumberFormat="1" applyFont="1" applyFill="1" applyBorder="1" applyProtection="1"/>
    <xf numFmtId="3" fontId="8" fillId="0" borderId="5" xfId="3" applyNumberFormat="1" applyFill="1" applyBorder="1" applyProtection="1"/>
    <xf numFmtId="3" fontId="4" fillId="0" borderId="5" xfId="2" applyNumberFormat="1" applyFont="1" applyBorder="1" applyProtection="1"/>
    <xf numFmtId="3" fontId="3" fillId="2" borderId="5" xfId="2" applyNumberFormat="1" applyFont="1" applyFill="1" applyBorder="1" applyProtection="1"/>
    <xf numFmtId="3" fontId="2" fillId="0" borderId="5" xfId="2" applyNumberFormat="1" applyFill="1" applyBorder="1" applyProtection="1"/>
    <xf numFmtId="3" fontId="8" fillId="0" borderId="5" xfId="2" applyNumberFormat="1" applyFont="1" applyFill="1" applyBorder="1" applyProtection="1"/>
    <xf numFmtId="3" fontId="3" fillId="0" borderId="5" xfId="2" applyNumberFormat="1" applyFont="1" applyBorder="1" applyProtection="1"/>
    <xf numFmtId="3" fontId="3" fillId="0" borderId="5" xfId="2" applyNumberFormat="1" applyFont="1" applyFill="1" applyBorder="1" applyAlignment="1" applyProtection="1">
      <alignment horizontal="right"/>
    </xf>
    <xf numFmtId="3" fontId="3" fillId="0" borderId="5" xfId="10" applyNumberFormat="1" applyFont="1" applyFill="1" applyBorder="1" applyProtection="1"/>
    <xf numFmtId="3" fontId="4" fillId="0" borderId="5" xfId="10" applyNumberFormat="1" applyFont="1" applyFill="1" applyBorder="1" applyProtection="1"/>
    <xf numFmtId="3" fontId="1" fillId="0" borderId="5" xfId="10" applyNumberFormat="1" applyFill="1" applyBorder="1" applyProtection="1"/>
    <xf numFmtId="3" fontId="4" fillId="0" borderId="5" xfId="10" applyNumberFormat="1" applyFont="1" applyBorder="1" applyProtection="1"/>
    <xf numFmtId="3" fontId="3" fillId="2" borderId="5" xfId="10" applyNumberFormat="1" applyFont="1" applyFill="1" applyBorder="1" applyProtection="1"/>
    <xf numFmtId="3" fontId="1" fillId="0" borderId="5" xfId="10" applyNumberFormat="1" applyFont="1" applyFill="1" applyBorder="1" applyProtection="1"/>
    <xf numFmtId="3" fontId="3" fillId="0" borderId="5" xfId="10" applyNumberFormat="1" applyFont="1" applyBorder="1" applyProtection="1"/>
    <xf numFmtId="3" fontId="3" fillId="0" borderId="5" xfId="10" applyNumberFormat="1" applyFont="1" applyFill="1" applyBorder="1" applyAlignment="1" applyProtection="1">
      <alignment horizontal="right"/>
    </xf>
    <xf numFmtId="3" fontId="10" fillId="3" borderId="13" xfId="2" applyNumberFormat="1" applyFont="1" applyFill="1" applyBorder="1" applyAlignment="1">
      <alignment horizontal="center"/>
    </xf>
    <xf numFmtId="3" fontId="3" fillId="4" borderId="5" xfId="3" applyNumberFormat="1" applyFont="1" applyFill="1" applyBorder="1"/>
    <xf numFmtId="3" fontId="4" fillId="4" borderId="5" xfId="3" applyNumberFormat="1" applyFont="1" applyFill="1" applyBorder="1"/>
    <xf numFmtId="3" fontId="8" fillId="4" borderId="5" xfId="3" applyNumberFormat="1" applyFill="1" applyBorder="1"/>
    <xf numFmtId="3" fontId="4" fillId="0" borderId="5" xfId="2" applyNumberFormat="1" applyFont="1" applyBorder="1"/>
    <xf numFmtId="3" fontId="3" fillId="2" borderId="5" xfId="2" applyNumberFormat="1" applyFont="1" applyFill="1" applyBorder="1"/>
    <xf numFmtId="3" fontId="4" fillId="0" borderId="5" xfId="10" applyNumberFormat="1" applyFont="1" applyBorder="1"/>
    <xf numFmtId="3" fontId="3" fillId="4" borderId="5" xfId="10" applyNumberFormat="1" applyFont="1" applyFill="1" applyBorder="1"/>
    <xf numFmtId="3" fontId="4" fillId="4" borderId="5" xfId="10" applyNumberFormat="1" applyFont="1" applyFill="1" applyBorder="1"/>
    <xf numFmtId="3" fontId="1" fillId="4" borderId="5" xfId="10" applyNumberFormat="1" applyFill="1" applyBorder="1"/>
    <xf numFmtId="3" fontId="3" fillId="2" borderId="5" xfId="10" applyNumberFormat="1" applyFont="1" applyFill="1" applyBorder="1"/>
    <xf numFmtId="3" fontId="4" fillId="0" borderId="5" xfId="3" applyNumberFormat="1" applyFont="1" applyFill="1" applyBorder="1"/>
    <xf numFmtId="3" fontId="3" fillId="0" borderId="5" xfId="2" applyNumberFormat="1" applyFont="1" applyBorder="1" applyAlignment="1">
      <alignment horizontal="right"/>
    </xf>
    <xf numFmtId="3" fontId="2" fillId="0" borderId="5" xfId="2" applyNumberFormat="1" applyFont="1" applyFill="1" applyBorder="1"/>
    <xf numFmtId="3" fontId="6" fillId="0" borderId="5" xfId="2" applyNumberFormat="1" applyFont="1" applyFill="1" applyBorder="1"/>
    <xf numFmtId="0" fontId="3" fillId="0" borderId="5" xfId="2" applyFont="1" applyFill="1" applyBorder="1" applyAlignment="1">
      <alignment horizontal="right"/>
    </xf>
    <xf numFmtId="0" fontId="10" fillId="3" borderId="13" xfId="2" applyFont="1" applyFill="1" applyBorder="1" applyAlignment="1">
      <alignment horizontal="right"/>
    </xf>
    <xf numFmtId="3" fontId="3" fillId="0" borderId="5" xfId="10" applyNumberFormat="1" applyFont="1" applyBorder="1" applyAlignment="1">
      <alignment horizontal="right"/>
    </xf>
    <xf numFmtId="3" fontId="1" fillId="0" borderId="5" xfId="10" applyNumberFormat="1" applyBorder="1"/>
    <xf numFmtId="0" fontId="1" fillId="0" borderId="5" xfId="10" applyBorder="1"/>
    <xf numFmtId="0" fontId="3" fillId="0" borderId="5" xfId="10" applyFont="1" applyFill="1" applyBorder="1" applyAlignment="1">
      <alignment horizontal="right"/>
    </xf>
    <xf numFmtId="3" fontId="3" fillId="0" borderId="5" xfId="10" applyNumberFormat="1" applyFont="1" applyFill="1" applyBorder="1" applyProtection="1">
      <protection locked="0"/>
    </xf>
    <xf numFmtId="3" fontId="4" fillId="0" borderId="5" xfId="10" applyNumberFormat="1" applyFont="1" applyFill="1" applyBorder="1" applyProtection="1">
      <protection locked="0"/>
    </xf>
    <xf numFmtId="3" fontId="1" fillId="0" borderId="5" xfId="10" applyNumberFormat="1" applyFill="1" applyBorder="1" applyProtection="1">
      <protection locked="0"/>
    </xf>
    <xf numFmtId="3" fontId="4" fillId="0" borderId="5" xfId="10" applyNumberFormat="1" applyFont="1" applyBorder="1" applyProtection="1">
      <protection locked="0"/>
    </xf>
    <xf numFmtId="3" fontId="3" fillId="2" borderId="5" xfId="10" applyNumberFormat="1" applyFont="1" applyFill="1" applyBorder="1" applyProtection="1">
      <protection locked="0"/>
    </xf>
    <xf numFmtId="3" fontId="3" fillId="0" borderId="5" xfId="10" applyNumberFormat="1" applyFont="1" applyFill="1" applyBorder="1" applyAlignment="1" applyProtection="1">
      <alignment horizontal="right"/>
      <protection locked="0"/>
    </xf>
    <xf numFmtId="3" fontId="8" fillId="0" borderId="5" xfId="3" applyNumberFormat="1" applyFont="1" applyFill="1" applyBorder="1"/>
    <xf numFmtId="3" fontId="4" fillId="0" borderId="5" xfId="2" applyNumberFormat="1" applyFont="1" applyFill="1" applyBorder="1" applyAlignment="1">
      <alignment vertical="center"/>
    </xf>
    <xf numFmtId="3" fontId="4" fillId="0" borderId="5" xfId="10" applyNumberFormat="1" applyFont="1" applyFill="1" applyBorder="1" applyAlignment="1">
      <alignment vertical="center"/>
    </xf>
    <xf numFmtId="3" fontId="1" fillId="0" borderId="5" xfId="10" applyNumberFormat="1" applyFont="1" applyBorder="1"/>
    <xf numFmtId="3" fontId="5" fillId="3" borderId="13" xfId="10" applyNumberFormat="1" applyFont="1" applyFill="1" applyBorder="1"/>
    <xf numFmtId="3" fontId="10" fillId="3" borderId="20" xfId="2" applyNumberFormat="1" applyFont="1" applyFill="1" applyBorder="1"/>
    <xf numFmtId="3" fontId="6" fillId="0" borderId="1" xfId="10" applyNumberFormat="1" applyFont="1" applyFill="1" applyBorder="1" applyAlignment="1">
      <alignment horizontal="right"/>
    </xf>
    <xf numFmtId="0" fontId="1" fillId="0" borderId="0" xfId="2" applyFont="1" applyFill="1"/>
    <xf numFmtId="3" fontId="2" fillId="0" borderId="1" xfId="2" applyNumberFormat="1" applyFont="1" applyFill="1" applyBorder="1"/>
    <xf numFmtId="3" fontId="8" fillId="0" borderId="1" xfId="2" applyNumberFormat="1" applyFont="1" applyFill="1" applyBorder="1"/>
    <xf numFmtId="0" fontId="2" fillId="0" borderId="5" xfId="2" applyFont="1" applyBorder="1"/>
    <xf numFmtId="0" fontId="8" fillId="0" borderId="5" xfId="2" applyFont="1" applyBorder="1"/>
    <xf numFmtId="3" fontId="1" fillId="0" borderId="7" xfId="10" applyNumberFormat="1" applyFont="1" applyFill="1" applyBorder="1"/>
    <xf numFmtId="0" fontId="7" fillId="3" borderId="27" xfId="2" applyFont="1" applyFill="1" applyBorder="1" applyAlignment="1">
      <alignment horizontal="left" vertical="center"/>
    </xf>
    <xf numFmtId="0" fontId="7" fillId="3" borderId="28" xfId="2" applyFont="1" applyFill="1" applyBorder="1" applyAlignment="1">
      <alignment horizontal="left" vertical="center"/>
    </xf>
    <xf numFmtId="0" fontId="7" fillId="3" borderId="29" xfId="2" applyFont="1" applyFill="1" applyBorder="1" applyAlignment="1">
      <alignment horizontal="left" vertical="center"/>
    </xf>
    <xf numFmtId="0" fontId="3" fillId="0" borderId="10" xfId="2" applyFont="1" applyBorder="1" applyAlignment="1">
      <alignment horizontal="right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16" fillId="0" borderId="25" xfId="2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16" fillId="0" borderId="25" xfId="2" applyFont="1" applyFill="1" applyBorder="1" applyAlignment="1">
      <alignment horizontal="center" vertical="center" textRotation="90" wrapText="1"/>
    </xf>
    <xf numFmtId="0" fontId="6" fillId="0" borderId="25" xfId="2" applyFont="1" applyBorder="1" applyAlignment="1">
      <alignment horizontal="center" vertical="center" textRotation="90" wrapText="1"/>
    </xf>
    <xf numFmtId="0" fontId="3" fillId="0" borderId="25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17" fillId="0" borderId="32" xfId="2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9" fillId="0" borderId="31" xfId="2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Border="1" applyAlignment="1">
      <alignment horizontal="center" vertical="center" textRotation="90" wrapText="1"/>
    </xf>
    <xf numFmtId="0" fontId="3" fillId="0" borderId="25" xfId="2" applyFont="1" applyFill="1" applyBorder="1" applyAlignment="1">
      <alignment horizontal="center" vertical="center" textRotation="90" wrapText="1"/>
    </xf>
    <xf numFmtId="0" fontId="6" fillId="0" borderId="25" xfId="2" applyFont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17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7" fillId="0" borderId="25" xfId="2" applyFont="1" applyFill="1" applyBorder="1" applyAlignment="1">
      <alignment horizontal="center" vertical="center" textRotation="90" wrapText="1"/>
    </xf>
    <xf numFmtId="0" fontId="6" fillId="0" borderId="30" xfId="2" applyFont="1" applyFill="1" applyBorder="1" applyAlignment="1">
      <alignment horizontal="center" vertical="center" wrapText="1"/>
    </xf>
    <xf numFmtId="0" fontId="19" fillId="0" borderId="31" xfId="2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4" fontId="17" fillId="0" borderId="26" xfId="2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28" xfId="0" applyBorder="1" applyAlignment="1"/>
    <xf numFmtId="0" fontId="0" fillId="0" borderId="29" xfId="0" applyBorder="1" applyAlignment="1"/>
  </cellXfs>
  <cellStyles count="12">
    <cellStyle name="Comma_izvrsenje300903-s planom 2" xfId="1"/>
    <cellStyle name="Normal_sablon1-230704" xfId="2"/>
    <cellStyle name="Normal_sablon1-230704 2" xfId="3"/>
    <cellStyle name="Normal_sablon1-230704 2 2 2" xfId="10"/>
    <cellStyle name="Obično" xfId="0" builtinId="0"/>
    <cellStyle name="Obično 2" xfId="5"/>
    <cellStyle name="Obično 2 2" xfId="9"/>
    <cellStyle name="Obično 3" xfId="7"/>
    <cellStyle name="Zarez 2" xfId="4"/>
    <cellStyle name="Zarez 2 2" xfId="6"/>
    <cellStyle name="Zarez 2 2 2" xfId="11"/>
    <cellStyle name="Zarez 2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/>
  <dimension ref="A1:Q96"/>
  <sheetViews>
    <sheetView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" width="9.140625" style="8"/>
    <col min="17" max="17" width="9.5703125" style="8" bestFit="1" customWidth="1"/>
    <col min="18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40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41</v>
      </c>
      <c r="C7" s="6" t="s">
        <v>3</v>
      </c>
      <c r="D7" s="6" t="s">
        <v>4</v>
      </c>
      <c r="E7" s="293" t="s">
        <v>227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5292540</v>
      </c>
      <c r="J8" s="342">
        <f t="shared" si="0"/>
        <v>5292540</v>
      </c>
      <c r="K8" s="348">
        <f t="shared" si="0"/>
        <v>3923992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  <c r="Q8" s="37"/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4412100</v>
      </c>
      <c r="J9" s="343">
        <v>4412100</v>
      </c>
      <c r="K9" s="345">
        <v>3274772</v>
      </c>
      <c r="L9" s="217"/>
      <c r="M9" s="69">
        <v>0</v>
      </c>
      <c r="N9" s="328">
        <f>SUM(L9:M9)</f>
        <v>0</v>
      </c>
      <c r="O9" s="139">
        <f>IF(J9=0,"",N9/J9*100)</f>
        <v>0</v>
      </c>
      <c r="P9" s="43"/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43">
        <v>880440</v>
      </c>
      <c r="J10" s="343">
        <v>880440</v>
      </c>
      <c r="K10" s="345">
        <v>649220</v>
      </c>
      <c r="L10" s="217"/>
      <c r="M10" s="69">
        <v>0</v>
      </c>
      <c r="N10" s="328">
        <f t="shared" ref="N10:N11" si="1">SUM(L10:M10)</f>
        <v>0</v>
      </c>
      <c r="O10" s="139">
        <f t="shared" ref="O10:O35" si="2">IF(J10=0,"",N10/J10*100)</f>
        <v>0</v>
      </c>
      <c r="P10" s="44"/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343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43"/>
      <c r="J12" s="343"/>
      <c r="K12" s="345"/>
      <c r="L12" s="217"/>
      <c r="M12" s="69"/>
      <c r="N12" s="328"/>
      <c r="O12" s="139" t="str">
        <f t="shared" si="2"/>
        <v/>
      </c>
      <c r="P12" s="44"/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687980</v>
      </c>
      <c r="J13" s="342">
        <f t="shared" si="3"/>
        <v>687980</v>
      </c>
      <c r="K13" s="348">
        <f t="shared" si="3"/>
        <v>508304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  <c r="P13" s="45"/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687980</v>
      </c>
      <c r="J14" s="343">
        <v>687980</v>
      </c>
      <c r="K14" s="345">
        <v>508304</v>
      </c>
      <c r="L14" s="217"/>
      <c r="M14" s="69">
        <v>0</v>
      </c>
      <c r="N14" s="328">
        <f>SUM(L14:M14)</f>
        <v>0</v>
      </c>
      <c r="O14" s="139">
        <f t="shared" si="2"/>
        <v>0</v>
      </c>
      <c r="P14" s="43"/>
    </row>
    <row r="15" spans="1:17" ht="12.95" customHeight="1">
      <c r="B15" s="9"/>
      <c r="C15" s="10"/>
      <c r="D15" s="10"/>
      <c r="E15" s="99"/>
      <c r="F15" s="111"/>
      <c r="G15" s="124"/>
      <c r="H15" s="18"/>
      <c r="I15" s="344"/>
      <c r="J15" s="344"/>
      <c r="K15" s="345"/>
      <c r="L15" s="221"/>
      <c r="M15" s="93"/>
      <c r="N15" s="329"/>
      <c r="O15" s="139" t="str">
        <f t="shared" si="2"/>
        <v/>
      </c>
      <c r="P15" s="44"/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270">
        <f t="shared" ref="I16:N16" si="4">SUM(I17:I26)</f>
        <v>720800</v>
      </c>
      <c r="J16" s="270">
        <f t="shared" si="4"/>
        <v>720800</v>
      </c>
      <c r="K16" s="348">
        <f t="shared" si="4"/>
        <v>496655</v>
      </c>
      <c r="L16" s="226">
        <f t="shared" si="4"/>
        <v>0</v>
      </c>
      <c r="M16" s="106">
        <f t="shared" si="4"/>
        <v>0</v>
      </c>
      <c r="N16" s="330">
        <f t="shared" si="4"/>
        <v>0</v>
      </c>
      <c r="O16" s="138">
        <f t="shared" si="2"/>
        <v>0</v>
      </c>
    </row>
    <row r="17" spans="1:17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5">
        <v>12000</v>
      </c>
      <c r="J17" s="345">
        <v>5000</v>
      </c>
      <c r="K17" s="345">
        <v>2647</v>
      </c>
      <c r="L17" s="206"/>
      <c r="M17" s="158">
        <v>0</v>
      </c>
      <c r="N17" s="328">
        <f t="shared" ref="N17:N26" si="5">SUM(L17:M17)</f>
        <v>0</v>
      </c>
      <c r="O17" s="139">
        <f t="shared" si="2"/>
        <v>0</v>
      </c>
      <c r="Q17" s="36"/>
    </row>
    <row r="18" spans="1:17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45">
        <v>90000</v>
      </c>
      <c r="J18" s="345">
        <v>90000</v>
      </c>
      <c r="K18" s="345">
        <v>47120</v>
      </c>
      <c r="L18" s="206"/>
      <c r="M18" s="158">
        <v>0</v>
      </c>
      <c r="N18" s="328">
        <f t="shared" si="5"/>
        <v>0</v>
      </c>
      <c r="O18" s="139">
        <f t="shared" si="2"/>
        <v>0</v>
      </c>
    </row>
    <row r="19" spans="1:17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5">
        <v>92000</v>
      </c>
      <c r="J19" s="345">
        <v>92000</v>
      </c>
      <c r="K19" s="345">
        <v>55185</v>
      </c>
      <c r="L19" s="206"/>
      <c r="M19" s="158">
        <v>0</v>
      </c>
      <c r="N19" s="328">
        <f t="shared" si="5"/>
        <v>0</v>
      </c>
      <c r="O19" s="139">
        <f t="shared" si="2"/>
        <v>0</v>
      </c>
    </row>
    <row r="20" spans="1:17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5">
        <v>175000</v>
      </c>
      <c r="J20" s="345">
        <v>175000</v>
      </c>
      <c r="K20" s="345">
        <v>138451</v>
      </c>
      <c r="L20" s="206"/>
      <c r="M20" s="158">
        <v>0</v>
      </c>
      <c r="N20" s="328">
        <f t="shared" si="5"/>
        <v>0</v>
      </c>
      <c r="O20" s="139">
        <f t="shared" si="2"/>
        <v>0</v>
      </c>
    </row>
    <row r="21" spans="1:17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5">
        <v>106000</v>
      </c>
      <c r="J21" s="345">
        <v>106000</v>
      </c>
      <c r="K21" s="345">
        <v>75536</v>
      </c>
      <c r="L21" s="206"/>
      <c r="M21" s="158">
        <v>0</v>
      </c>
      <c r="N21" s="328">
        <f t="shared" si="5"/>
        <v>0</v>
      </c>
      <c r="O21" s="139">
        <f t="shared" si="2"/>
        <v>0</v>
      </c>
    </row>
    <row r="22" spans="1:17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5">
        <v>27000</v>
      </c>
      <c r="J22" s="345">
        <v>27000</v>
      </c>
      <c r="K22" s="345">
        <v>20250</v>
      </c>
      <c r="L22" s="206"/>
      <c r="M22" s="158">
        <v>0</v>
      </c>
      <c r="N22" s="328">
        <f t="shared" si="5"/>
        <v>0</v>
      </c>
      <c r="O22" s="139">
        <f t="shared" si="2"/>
        <v>0</v>
      </c>
    </row>
    <row r="23" spans="1:17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77000</v>
      </c>
      <c r="J23" s="345">
        <v>84000</v>
      </c>
      <c r="K23" s="345">
        <v>79179</v>
      </c>
      <c r="L23" s="206"/>
      <c r="M23" s="158">
        <v>0</v>
      </c>
      <c r="N23" s="328">
        <f t="shared" si="5"/>
        <v>0</v>
      </c>
      <c r="O23" s="139">
        <f t="shared" si="2"/>
        <v>0</v>
      </c>
    </row>
    <row r="24" spans="1:17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18000</v>
      </c>
      <c r="J24" s="345">
        <v>18000</v>
      </c>
      <c r="K24" s="345">
        <v>9945</v>
      </c>
      <c r="L24" s="206"/>
      <c r="M24" s="158">
        <v>0</v>
      </c>
      <c r="N24" s="328">
        <f t="shared" si="5"/>
        <v>0</v>
      </c>
      <c r="O24" s="139">
        <f t="shared" si="2"/>
        <v>0</v>
      </c>
    </row>
    <row r="25" spans="1:17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5">
        <v>123800</v>
      </c>
      <c r="J25" s="345">
        <v>123800</v>
      </c>
      <c r="K25" s="345">
        <v>68342</v>
      </c>
      <c r="L25" s="206"/>
      <c r="M25" s="158">
        <v>0</v>
      </c>
      <c r="N25" s="328">
        <f t="shared" si="5"/>
        <v>0</v>
      </c>
      <c r="O25" s="139">
        <f t="shared" si="2"/>
        <v>0</v>
      </c>
    </row>
    <row r="26" spans="1:17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346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  <c r="P26" s="36"/>
    </row>
    <row r="27" spans="1:17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344"/>
      <c r="J27" s="344"/>
      <c r="K27" s="345"/>
      <c r="L27" s="221"/>
      <c r="M27" s="93"/>
      <c r="N27" s="329"/>
      <c r="O27" s="139" t="str">
        <f t="shared" si="2"/>
        <v/>
      </c>
    </row>
    <row r="28" spans="1:17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75000</v>
      </c>
      <c r="J28" s="270">
        <f t="shared" si="6"/>
        <v>75000</v>
      </c>
      <c r="K28" s="348">
        <f t="shared" si="6"/>
        <v>67789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7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344">
        <v>5000</v>
      </c>
      <c r="J29" s="344">
        <v>0</v>
      </c>
      <c r="K29" s="345">
        <v>0</v>
      </c>
      <c r="L29" s="221"/>
      <c r="M29" s="93">
        <v>0</v>
      </c>
      <c r="N29" s="328">
        <f t="shared" ref="N29:N30" si="7">SUM(L29:M29)</f>
        <v>0</v>
      </c>
      <c r="O29" s="139" t="str">
        <f t="shared" si="2"/>
        <v/>
      </c>
    </row>
    <row r="30" spans="1:17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344">
        <v>70000</v>
      </c>
      <c r="J30" s="344">
        <v>75000</v>
      </c>
      <c r="K30" s="345">
        <v>67789</v>
      </c>
      <c r="L30" s="221"/>
      <c r="M30" s="93">
        <v>0</v>
      </c>
      <c r="N30" s="328">
        <f t="shared" si="7"/>
        <v>0</v>
      </c>
      <c r="O30" s="139">
        <f t="shared" si="2"/>
        <v>0</v>
      </c>
    </row>
    <row r="31" spans="1:17" ht="12.95" customHeight="1">
      <c r="B31" s="9"/>
      <c r="C31" s="10"/>
      <c r="D31" s="10"/>
      <c r="E31" s="99"/>
      <c r="F31" s="111"/>
      <c r="G31" s="124"/>
      <c r="H31" s="10"/>
      <c r="I31" s="213"/>
      <c r="J31" s="213"/>
      <c r="K31" s="349"/>
      <c r="L31" s="220"/>
      <c r="M31" s="101"/>
      <c r="N31" s="330"/>
      <c r="O31" s="139" t="str">
        <f t="shared" si="2"/>
        <v/>
      </c>
    </row>
    <row r="32" spans="1:17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47" t="s">
        <v>267</v>
      </c>
      <c r="J32" s="347" t="s">
        <v>267</v>
      </c>
      <c r="K32" s="350">
        <v>215</v>
      </c>
      <c r="L32" s="222"/>
      <c r="M32" s="108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6776320</v>
      </c>
      <c r="J33" s="101">
        <f>J8+J13+J16+J28</f>
        <v>6776320</v>
      </c>
      <c r="K33" s="213">
        <f t="shared" ref="K33" si="8">K8+K13+K16+K28</f>
        <v>4996740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</f>
        <v>6776320</v>
      </c>
      <c r="J34" s="101">
        <f>J33</f>
        <v>6776320</v>
      </c>
      <c r="K34" s="213">
        <f t="shared" ref="K34" si="9">K33</f>
        <v>4996740</v>
      </c>
      <c r="L34" s="220">
        <f t="shared" ref="L34:N35" si="10">L33</f>
        <v>0</v>
      </c>
      <c r="M34" s="101">
        <f t="shared" si="10"/>
        <v>0</v>
      </c>
      <c r="N34" s="330">
        <f t="shared" si="10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6776320</v>
      </c>
      <c r="J35" s="14">
        <f>J34</f>
        <v>6776320</v>
      </c>
      <c r="K35" s="213">
        <f t="shared" ref="K35" si="11">K34</f>
        <v>4996740</v>
      </c>
      <c r="L35" s="220">
        <f t="shared" si="10"/>
        <v>0</v>
      </c>
      <c r="M35" s="101">
        <f t="shared" si="10"/>
        <v>0</v>
      </c>
      <c r="N35" s="330">
        <f t="shared" si="10"/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B42" s="33"/>
      <c r="F42" s="113"/>
      <c r="G42" s="126"/>
      <c r="N42" s="181"/>
    </row>
    <row r="43" spans="1:15" ht="12.95" customHeight="1">
      <c r="B43" s="33"/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/>
  <dimension ref="A1:Q98"/>
  <sheetViews>
    <sheetView topLeftCell="A13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189</v>
      </c>
      <c r="C2" s="418"/>
      <c r="D2" s="418"/>
      <c r="E2" s="418"/>
      <c r="F2" s="418"/>
      <c r="G2" s="418"/>
      <c r="H2" s="418"/>
      <c r="I2" s="418"/>
      <c r="J2" s="167"/>
      <c r="K2" s="167"/>
      <c r="L2" s="168"/>
      <c r="M2" s="168"/>
      <c r="N2" s="168"/>
      <c r="O2" s="171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48" t="s">
        <v>274</v>
      </c>
      <c r="M4" s="449"/>
      <c r="N4" s="450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44" t="s">
        <v>161</v>
      </c>
      <c r="M5" s="231" t="s">
        <v>162</v>
      </c>
      <c r="N5" s="351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245">
        <v>11</v>
      </c>
      <c r="M6" s="232">
        <v>12</v>
      </c>
      <c r="N6" s="352" t="s">
        <v>225</v>
      </c>
      <c r="O6" s="188">
        <v>14</v>
      </c>
    </row>
    <row r="7" spans="1:17" s="2" customFormat="1" ht="12.95" customHeight="1">
      <c r="A7" s="95"/>
      <c r="B7" s="5" t="s">
        <v>42</v>
      </c>
      <c r="C7" s="6" t="s">
        <v>3</v>
      </c>
      <c r="D7" s="6" t="s">
        <v>4</v>
      </c>
      <c r="E7" s="293" t="s">
        <v>228</v>
      </c>
      <c r="F7" s="4"/>
      <c r="G7" s="96"/>
      <c r="H7" s="4"/>
      <c r="I7" s="230"/>
      <c r="J7" s="51"/>
      <c r="K7" s="230"/>
      <c r="L7" s="246"/>
      <c r="M7" s="233"/>
      <c r="N7" s="353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60">
        <f t="shared" ref="I8:N8" si="0">SUM(I9:I12)</f>
        <v>119280</v>
      </c>
      <c r="J8" s="360">
        <f t="shared" si="0"/>
        <v>119280</v>
      </c>
      <c r="K8" s="369">
        <f t="shared" si="0"/>
        <v>87147</v>
      </c>
      <c r="L8" s="247">
        <f t="shared" si="0"/>
        <v>0</v>
      </c>
      <c r="M8" s="234">
        <f t="shared" si="0"/>
        <v>0</v>
      </c>
      <c r="N8" s="354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61">
        <v>99990</v>
      </c>
      <c r="J9" s="361">
        <v>99990</v>
      </c>
      <c r="K9" s="370">
        <v>72843</v>
      </c>
      <c r="L9" s="248"/>
      <c r="M9" s="235">
        <v>0</v>
      </c>
      <c r="N9" s="355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61">
        <v>19290</v>
      </c>
      <c r="J10" s="361">
        <v>19290</v>
      </c>
      <c r="K10" s="370">
        <v>14304</v>
      </c>
      <c r="L10" s="248"/>
      <c r="M10" s="235">
        <v>0</v>
      </c>
      <c r="N10" s="355">
        <f t="shared" ref="N10:N11" si="1">SUM(L10:M10)</f>
        <v>0</v>
      </c>
      <c r="O10" s="139">
        <f t="shared" ref="O10:O37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62">
        <v>0</v>
      </c>
      <c r="J11" s="362">
        <v>0</v>
      </c>
      <c r="K11" s="371">
        <v>0</v>
      </c>
      <c r="L11" s="249"/>
      <c r="M11" s="236">
        <v>0</v>
      </c>
      <c r="N11" s="355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61"/>
      <c r="J12" s="361"/>
      <c r="K12" s="370"/>
      <c r="L12" s="248"/>
      <c r="M12" s="235"/>
      <c r="N12" s="355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60">
        <f t="shared" ref="I13:N13" si="3">I14</f>
        <v>10840</v>
      </c>
      <c r="J13" s="360">
        <f t="shared" si="3"/>
        <v>10840</v>
      </c>
      <c r="K13" s="369">
        <f t="shared" si="3"/>
        <v>7862</v>
      </c>
      <c r="L13" s="247">
        <f t="shared" si="3"/>
        <v>0</v>
      </c>
      <c r="M13" s="234">
        <f t="shared" si="3"/>
        <v>0</v>
      </c>
      <c r="N13" s="354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61">
        <v>10840</v>
      </c>
      <c r="J14" s="361">
        <v>10840</v>
      </c>
      <c r="K14" s="370">
        <v>7862</v>
      </c>
      <c r="L14" s="248"/>
      <c r="M14" s="235">
        <v>0</v>
      </c>
      <c r="N14" s="355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63"/>
      <c r="J15" s="363"/>
      <c r="K15" s="372"/>
      <c r="L15" s="250"/>
      <c r="M15" s="237"/>
      <c r="N15" s="356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64">
        <f t="shared" ref="I16:N16" si="4">SUM(I17:I28)</f>
        <v>115770</v>
      </c>
      <c r="J16" s="364">
        <f t="shared" si="4"/>
        <v>115770</v>
      </c>
      <c r="K16" s="373">
        <f t="shared" si="4"/>
        <v>91399</v>
      </c>
      <c r="L16" s="251">
        <f t="shared" si="4"/>
        <v>0</v>
      </c>
      <c r="M16" s="238">
        <f t="shared" si="4"/>
        <v>0</v>
      </c>
      <c r="N16" s="357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65">
        <v>2800</v>
      </c>
      <c r="J17" s="365">
        <v>2800</v>
      </c>
      <c r="K17" s="371">
        <v>924</v>
      </c>
      <c r="L17" s="252"/>
      <c r="M17" s="239">
        <v>0</v>
      </c>
      <c r="N17" s="355">
        <f t="shared" ref="N17:N28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65">
        <v>0</v>
      </c>
      <c r="J18" s="365">
        <v>0</v>
      </c>
      <c r="K18" s="371">
        <v>0</v>
      </c>
      <c r="L18" s="252"/>
      <c r="M18" s="239">
        <v>0</v>
      </c>
      <c r="N18" s="355">
        <f t="shared" si="5"/>
        <v>0</v>
      </c>
      <c r="O18" s="139" t="str">
        <f t="shared" si="2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65">
        <v>2800</v>
      </c>
      <c r="J19" s="365">
        <v>2800</v>
      </c>
      <c r="K19" s="371">
        <v>1865</v>
      </c>
      <c r="L19" s="252"/>
      <c r="M19" s="239">
        <v>0</v>
      </c>
      <c r="N19" s="355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65">
        <v>3000</v>
      </c>
      <c r="J20" s="365">
        <v>3000</v>
      </c>
      <c r="K20" s="371">
        <v>2386</v>
      </c>
      <c r="L20" s="252"/>
      <c r="M20" s="239">
        <v>0</v>
      </c>
      <c r="N20" s="355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65">
        <v>0</v>
      </c>
      <c r="J21" s="365">
        <v>0</v>
      </c>
      <c r="K21" s="371">
        <v>0</v>
      </c>
      <c r="L21" s="252"/>
      <c r="M21" s="239">
        <v>0</v>
      </c>
      <c r="N21" s="355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65">
        <v>0</v>
      </c>
      <c r="J22" s="365">
        <v>0</v>
      </c>
      <c r="K22" s="371">
        <v>0</v>
      </c>
      <c r="L22" s="252"/>
      <c r="M22" s="239">
        <v>0</v>
      </c>
      <c r="N22" s="355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65">
        <v>1000</v>
      </c>
      <c r="J23" s="365">
        <v>1000</v>
      </c>
      <c r="K23" s="371">
        <v>318</v>
      </c>
      <c r="L23" s="252"/>
      <c r="M23" s="239">
        <v>0</v>
      </c>
      <c r="N23" s="355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65">
        <v>0</v>
      </c>
      <c r="J24" s="365">
        <v>0</v>
      </c>
      <c r="K24" s="371">
        <v>0</v>
      </c>
      <c r="L24" s="252"/>
      <c r="M24" s="239">
        <v>0</v>
      </c>
      <c r="N24" s="355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65">
        <v>20170</v>
      </c>
      <c r="J25" s="365">
        <v>20170</v>
      </c>
      <c r="K25" s="371">
        <v>16738</v>
      </c>
      <c r="L25" s="252"/>
      <c r="M25" s="239">
        <v>0</v>
      </c>
      <c r="N25" s="355">
        <f t="shared" si="5"/>
        <v>0</v>
      </c>
      <c r="O25" s="139">
        <f t="shared" si="2"/>
        <v>0</v>
      </c>
    </row>
    <row r="26" spans="1:15" s="97" customFormat="1" ht="12.95" customHeight="1">
      <c r="B26" s="98"/>
      <c r="C26" s="99"/>
      <c r="D26" s="99"/>
      <c r="E26" s="99"/>
      <c r="F26" s="111">
        <v>613900</v>
      </c>
      <c r="G26" s="127" t="s">
        <v>246</v>
      </c>
      <c r="H26" s="301" t="s">
        <v>245</v>
      </c>
      <c r="I26" s="365">
        <v>41000</v>
      </c>
      <c r="J26" s="365">
        <v>41000</v>
      </c>
      <c r="K26" s="371">
        <v>27578</v>
      </c>
      <c r="L26" s="252"/>
      <c r="M26" s="239">
        <v>0</v>
      </c>
      <c r="N26" s="355">
        <f t="shared" ref="N26" si="6">SUM(L26:M26)</f>
        <v>0</v>
      </c>
      <c r="O26" s="139">
        <f t="shared" ref="O26" si="7">IF(J26=0,"",N26/J26*100)</f>
        <v>0</v>
      </c>
    </row>
    <row r="27" spans="1:15" s="97" customFormat="1" ht="12.95" customHeight="1">
      <c r="B27" s="98"/>
      <c r="C27" s="99"/>
      <c r="D27" s="99"/>
      <c r="E27" s="99"/>
      <c r="F27" s="111">
        <v>613900</v>
      </c>
      <c r="G27" s="127" t="s">
        <v>259</v>
      </c>
      <c r="H27" s="301" t="s">
        <v>260</v>
      </c>
      <c r="I27" s="365">
        <v>45000</v>
      </c>
      <c r="J27" s="365">
        <v>45000</v>
      </c>
      <c r="K27" s="371">
        <v>41590</v>
      </c>
      <c r="L27" s="252"/>
      <c r="M27" s="239">
        <v>0</v>
      </c>
      <c r="N27" s="355">
        <f t="shared" ref="N27" si="8">SUM(L27:M27)</f>
        <v>0</v>
      </c>
      <c r="O27" s="139">
        <f t="shared" ref="O27" si="9">IF(J27=0,"",N27/J27*100)</f>
        <v>0</v>
      </c>
    </row>
    <row r="28" spans="1:15" ht="12.95" customHeight="1">
      <c r="B28" s="9"/>
      <c r="C28" s="10"/>
      <c r="D28" s="10"/>
      <c r="E28" s="99"/>
      <c r="F28" s="111">
        <v>613900</v>
      </c>
      <c r="G28" s="124"/>
      <c r="H28" s="68" t="s">
        <v>105</v>
      </c>
      <c r="I28" s="366">
        <v>0</v>
      </c>
      <c r="J28" s="366">
        <v>0</v>
      </c>
      <c r="K28" s="374">
        <v>0</v>
      </c>
      <c r="L28" s="253"/>
      <c r="M28" s="240">
        <v>0</v>
      </c>
      <c r="N28" s="355">
        <f t="shared" si="5"/>
        <v>0</v>
      </c>
      <c r="O28" s="139" t="str">
        <f t="shared" si="2"/>
        <v/>
      </c>
    </row>
    <row r="29" spans="1:15" s="1" customFormat="1" ht="12.95" customHeight="1">
      <c r="A29" s="94"/>
      <c r="B29" s="11"/>
      <c r="C29" s="7"/>
      <c r="D29" s="7"/>
      <c r="E29" s="292"/>
      <c r="F29" s="121"/>
      <c r="G29" s="135"/>
      <c r="H29" s="7"/>
      <c r="I29" s="363"/>
      <c r="J29" s="363"/>
      <c r="K29" s="372"/>
      <c r="L29" s="250"/>
      <c r="M29" s="237"/>
      <c r="N29" s="356"/>
      <c r="O29" s="139" t="str">
        <f t="shared" si="2"/>
        <v/>
      </c>
    </row>
    <row r="30" spans="1:15" s="1" customFormat="1" ht="12.95" customHeight="1">
      <c r="A30" s="94"/>
      <c r="B30" s="11"/>
      <c r="C30" s="7"/>
      <c r="D30" s="7"/>
      <c r="E30" s="7"/>
      <c r="F30" s="110">
        <v>821000</v>
      </c>
      <c r="G30" s="123"/>
      <c r="H30" s="7" t="s">
        <v>12</v>
      </c>
      <c r="I30" s="367">
        <f t="shared" ref="I30:N30" si="10">SUM(I31:I32)</f>
        <v>5000</v>
      </c>
      <c r="J30" s="367">
        <f t="shared" si="10"/>
        <v>5000</v>
      </c>
      <c r="K30" s="375">
        <f t="shared" si="10"/>
        <v>2421</v>
      </c>
      <c r="L30" s="254">
        <f t="shared" si="10"/>
        <v>0</v>
      </c>
      <c r="M30" s="241">
        <f t="shared" si="10"/>
        <v>0</v>
      </c>
      <c r="N30" s="357">
        <f t="shared" si="10"/>
        <v>0</v>
      </c>
      <c r="O30" s="138">
        <f t="shared" si="2"/>
        <v>0</v>
      </c>
    </row>
    <row r="31" spans="1:15" ht="12.95" customHeight="1">
      <c r="B31" s="9"/>
      <c r="C31" s="10"/>
      <c r="D31" s="10"/>
      <c r="E31" s="99"/>
      <c r="F31" s="111">
        <v>821200</v>
      </c>
      <c r="G31" s="124"/>
      <c r="H31" s="10" t="s">
        <v>13</v>
      </c>
      <c r="I31" s="363">
        <v>0</v>
      </c>
      <c r="J31" s="363">
        <v>0</v>
      </c>
      <c r="K31" s="372">
        <v>0</v>
      </c>
      <c r="L31" s="250"/>
      <c r="M31" s="237">
        <v>0</v>
      </c>
      <c r="N31" s="355">
        <f t="shared" ref="N31:N32" si="11">SUM(L31:M31)</f>
        <v>0</v>
      </c>
      <c r="O31" s="139" t="str">
        <f t="shared" si="2"/>
        <v/>
      </c>
    </row>
    <row r="32" spans="1:15" ht="12.95" customHeight="1">
      <c r="B32" s="9"/>
      <c r="C32" s="10"/>
      <c r="D32" s="10"/>
      <c r="E32" s="99"/>
      <c r="F32" s="111">
        <v>821300</v>
      </c>
      <c r="G32" s="124"/>
      <c r="H32" s="10" t="s">
        <v>14</v>
      </c>
      <c r="I32" s="363">
        <v>5000</v>
      </c>
      <c r="J32" s="363">
        <v>5000</v>
      </c>
      <c r="K32" s="372">
        <v>2421</v>
      </c>
      <c r="L32" s="250"/>
      <c r="M32" s="237">
        <v>0</v>
      </c>
      <c r="N32" s="355">
        <f t="shared" si="11"/>
        <v>0</v>
      </c>
      <c r="O32" s="139">
        <f t="shared" si="2"/>
        <v>0</v>
      </c>
    </row>
    <row r="33" spans="1:15" ht="12.95" customHeight="1">
      <c r="B33" s="9"/>
      <c r="C33" s="10"/>
      <c r="D33" s="10"/>
      <c r="E33" s="99"/>
      <c r="F33" s="111"/>
      <c r="G33" s="124"/>
      <c r="H33" s="10"/>
      <c r="I33" s="363"/>
      <c r="J33" s="363"/>
      <c r="K33" s="372"/>
      <c r="L33" s="250"/>
      <c r="M33" s="237"/>
      <c r="N33" s="356"/>
      <c r="O33" s="139" t="str">
        <f t="shared" si="2"/>
        <v/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15</v>
      </c>
      <c r="I34" s="368" t="s">
        <v>211</v>
      </c>
      <c r="J34" s="368" t="s">
        <v>211</v>
      </c>
      <c r="K34" s="376">
        <v>5</v>
      </c>
      <c r="L34" s="285"/>
      <c r="M34" s="284"/>
      <c r="N34" s="358"/>
      <c r="O34" s="139"/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29</v>
      </c>
      <c r="I35" s="213">
        <f>I8+I13+I16+I30</f>
        <v>250890</v>
      </c>
      <c r="J35" s="101">
        <f>J8+J13+J16+J30</f>
        <v>250890</v>
      </c>
      <c r="K35" s="213">
        <f t="shared" ref="K35" si="12">K8+K13+K16+K30</f>
        <v>188829</v>
      </c>
      <c r="L35" s="254">
        <f>L8+L13+L16+L30</f>
        <v>0</v>
      </c>
      <c r="M35" s="241">
        <f>M8+M13+M16+M30</f>
        <v>0</v>
      </c>
      <c r="N35" s="357">
        <f>N8+N13+N16+N30</f>
        <v>0</v>
      </c>
      <c r="O35" s="138">
        <f t="shared" si="2"/>
        <v>0</v>
      </c>
    </row>
    <row r="36" spans="1:15" s="1" customFormat="1" ht="12.95" customHeight="1">
      <c r="A36" s="94"/>
      <c r="B36" s="11"/>
      <c r="C36" s="7"/>
      <c r="D36" s="7"/>
      <c r="E36" s="7"/>
      <c r="F36" s="110"/>
      <c r="G36" s="123"/>
      <c r="H36" s="7" t="s">
        <v>16</v>
      </c>
      <c r="I36" s="213"/>
      <c r="J36" s="101"/>
      <c r="K36" s="213"/>
      <c r="L36" s="254"/>
      <c r="M36" s="241"/>
      <c r="N36" s="357"/>
      <c r="O36" s="139" t="str">
        <f>IF(J36=0,"",N36/J36*100)</f>
        <v/>
      </c>
    </row>
    <row r="37" spans="1:15" s="1" customFormat="1" ht="12.95" customHeight="1">
      <c r="A37" s="94"/>
      <c r="B37" s="11"/>
      <c r="C37" s="7"/>
      <c r="D37" s="7"/>
      <c r="E37" s="7"/>
      <c r="F37" s="110"/>
      <c r="G37" s="123"/>
      <c r="H37" s="7" t="s">
        <v>17</v>
      </c>
      <c r="I37" s="25"/>
      <c r="J37" s="25"/>
      <c r="K37" s="224"/>
      <c r="L37" s="255"/>
      <c r="M37" s="242"/>
      <c r="N37" s="356"/>
      <c r="O37" s="139" t="str">
        <f t="shared" si="2"/>
        <v/>
      </c>
    </row>
    <row r="38" spans="1:15" ht="12.95" customHeight="1" thickBot="1">
      <c r="B38" s="15"/>
      <c r="C38" s="16"/>
      <c r="D38" s="16"/>
      <c r="E38" s="16"/>
      <c r="F38" s="112"/>
      <c r="G38" s="125"/>
      <c r="H38" s="16"/>
      <c r="I38" s="26"/>
      <c r="J38" s="26"/>
      <c r="K38" s="214"/>
      <c r="L38" s="256"/>
      <c r="M38" s="243"/>
      <c r="N38" s="359"/>
      <c r="O38" s="141"/>
    </row>
    <row r="39" spans="1:15" ht="12.95" customHeight="1">
      <c r="F39" s="113"/>
      <c r="G39" s="126"/>
      <c r="N39" s="183"/>
    </row>
    <row r="40" spans="1:15" ht="12.95" customHeight="1">
      <c r="F40" s="113"/>
      <c r="G40" s="126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2.95" customHeight="1">
      <c r="F60" s="113"/>
      <c r="G60" s="126"/>
      <c r="N60" s="183"/>
    </row>
    <row r="61" spans="6:14" ht="12.95" customHeight="1">
      <c r="F61" s="113"/>
      <c r="G61" s="126"/>
      <c r="N61" s="183"/>
    </row>
    <row r="62" spans="6:14" ht="17.100000000000001" customHeight="1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26"/>
      <c r="N74" s="183"/>
    </row>
    <row r="75" spans="6:14" ht="14.25">
      <c r="F75" s="113"/>
      <c r="G75" s="126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 ht="14.25">
      <c r="F91" s="113"/>
      <c r="G91" s="113"/>
      <c r="N91" s="183"/>
    </row>
    <row r="92" spans="6:14" ht="14.25">
      <c r="F92" s="113"/>
      <c r="G92" s="113"/>
      <c r="N92" s="18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  <row r="97" spans="7:7">
      <c r="G97" s="113"/>
    </row>
    <row r="98" spans="7:7">
      <c r="G98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/>
  <dimension ref="A1:S96"/>
  <sheetViews>
    <sheetView topLeftCell="A14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9" ht="13.5" thickBot="1"/>
    <row r="2" spans="1:19" s="166" customFormat="1" ht="20.100000000000001" customHeight="1" thickTop="1" thickBot="1">
      <c r="B2" s="417" t="s">
        <v>200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</row>
    <row r="3" spans="1:19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9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9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9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9" s="2" customFormat="1" ht="12.95" customHeight="1">
      <c r="A7" s="95"/>
      <c r="B7" s="5" t="s">
        <v>42</v>
      </c>
      <c r="C7" s="6" t="s">
        <v>43</v>
      </c>
      <c r="D7" s="6" t="s">
        <v>37</v>
      </c>
      <c r="E7" s="293" t="s">
        <v>229</v>
      </c>
      <c r="F7" s="4"/>
      <c r="G7" s="96"/>
      <c r="H7" s="4"/>
      <c r="I7" s="51"/>
      <c r="J7" s="51"/>
      <c r="K7" s="230"/>
      <c r="L7" s="257"/>
      <c r="M7" s="51"/>
      <c r="N7" s="377"/>
      <c r="O7" s="137"/>
    </row>
    <row r="8" spans="1:19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78">
        <f t="shared" ref="I8:N8" si="0">SUM(I9:I12)</f>
        <v>1167960</v>
      </c>
      <c r="J8" s="378">
        <f t="shared" si="0"/>
        <v>1167960</v>
      </c>
      <c r="K8" s="384">
        <f t="shared" si="0"/>
        <v>860554</v>
      </c>
      <c r="L8" s="228">
        <f t="shared" si="0"/>
        <v>0</v>
      </c>
      <c r="M8" s="75">
        <f t="shared" si="0"/>
        <v>0</v>
      </c>
      <c r="N8" s="327">
        <f t="shared" si="0"/>
        <v>0</v>
      </c>
      <c r="O8" s="138">
        <f>IF(J8=0,"",N8/J8*100)</f>
        <v>0</v>
      </c>
    </row>
    <row r="9" spans="1:19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79">
        <v>998570</v>
      </c>
      <c r="J9" s="379">
        <v>998570</v>
      </c>
      <c r="K9" s="385">
        <v>735947</v>
      </c>
      <c r="L9" s="258"/>
      <c r="M9" s="77">
        <v>0</v>
      </c>
      <c r="N9" s="328">
        <f>SUM(L9:M9)</f>
        <v>0</v>
      </c>
      <c r="O9" s="139">
        <f>IF(J9=0,"",N9/J9*100)</f>
        <v>0</v>
      </c>
    </row>
    <row r="10" spans="1:19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79">
        <v>169390</v>
      </c>
      <c r="J10" s="379">
        <v>169390</v>
      </c>
      <c r="K10" s="385">
        <v>124607</v>
      </c>
      <c r="L10" s="258"/>
      <c r="M10" s="77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9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80">
        <v>0</v>
      </c>
      <c r="J11" s="380">
        <v>0</v>
      </c>
      <c r="K11" s="386">
        <v>0</v>
      </c>
      <c r="L11" s="229"/>
      <c r="M11" s="76">
        <v>0</v>
      </c>
      <c r="N11" s="328">
        <f t="shared" si="1"/>
        <v>0</v>
      </c>
      <c r="O11" s="139" t="str">
        <f t="shared" si="2"/>
        <v/>
      </c>
      <c r="Q11" s="35"/>
    </row>
    <row r="12" spans="1:19" ht="12.95" customHeight="1">
      <c r="B12" s="9"/>
      <c r="C12" s="10"/>
      <c r="D12" s="10"/>
      <c r="E12" s="99"/>
      <c r="F12" s="111"/>
      <c r="G12" s="124"/>
      <c r="H12" s="18"/>
      <c r="I12" s="379"/>
      <c r="J12" s="379"/>
      <c r="K12" s="385"/>
      <c r="L12" s="258"/>
      <c r="M12" s="77"/>
      <c r="N12" s="328"/>
      <c r="O12" s="139" t="str">
        <f t="shared" si="2"/>
        <v/>
      </c>
    </row>
    <row r="13" spans="1:19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78">
        <f t="shared" ref="I13:N13" si="3">I14</f>
        <v>106320</v>
      </c>
      <c r="J13" s="378">
        <f t="shared" si="3"/>
        <v>106320</v>
      </c>
      <c r="K13" s="384">
        <f t="shared" si="3"/>
        <v>79105</v>
      </c>
      <c r="L13" s="228">
        <f t="shared" si="3"/>
        <v>0</v>
      </c>
      <c r="M13" s="75">
        <f t="shared" si="3"/>
        <v>0</v>
      </c>
      <c r="N13" s="327">
        <f t="shared" si="3"/>
        <v>0</v>
      </c>
      <c r="O13" s="138">
        <f t="shared" si="2"/>
        <v>0</v>
      </c>
    </row>
    <row r="14" spans="1:19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79">
        <v>106320</v>
      </c>
      <c r="J14" s="379">
        <v>106320</v>
      </c>
      <c r="K14" s="385">
        <v>79105</v>
      </c>
      <c r="L14" s="258"/>
      <c r="M14" s="77">
        <v>0</v>
      </c>
      <c r="N14" s="328">
        <f>SUM(L14:M14)</f>
        <v>0</v>
      </c>
      <c r="O14" s="139">
        <f t="shared" si="2"/>
        <v>0</v>
      </c>
    </row>
    <row r="15" spans="1:19" ht="12.95" customHeight="1">
      <c r="B15" s="9"/>
      <c r="C15" s="10"/>
      <c r="D15" s="10"/>
      <c r="E15" s="99"/>
      <c r="F15" s="111"/>
      <c r="G15" s="124"/>
      <c r="H15" s="10"/>
      <c r="I15" s="381"/>
      <c r="J15" s="381"/>
      <c r="K15" s="383"/>
      <c r="L15" s="259"/>
      <c r="M15" s="104"/>
      <c r="N15" s="329"/>
      <c r="O15" s="139" t="str">
        <f t="shared" si="2"/>
        <v/>
      </c>
      <c r="S15" s="36"/>
    </row>
    <row r="16" spans="1:19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243500</v>
      </c>
      <c r="J16" s="382">
        <f t="shared" si="4"/>
        <v>243500</v>
      </c>
      <c r="K16" s="387">
        <f t="shared" si="4"/>
        <v>171074</v>
      </c>
      <c r="L16" s="226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4000</v>
      </c>
      <c r="J17" s="383">
        <v>4000</v>
      </c>
      <c r="K17" s="383">
        <v>305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14000</v>
      </c>
      <c r="J18" s="383">
        <v>14000</v>
      </c>
      <c r="K18" s="383">
        <v>11020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83000</v>
      </c>
      <c r="J19" s="383">
        <v>83000</v>
      </c>
      <c r="K19" s="383">
        <v>54718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31000</v>
      </c>
      <c r="J20" s="346">
        <v>31000</v>
      </c>
      <c r="K20" s="346">
        <v>24568</v>
      </c>
      <c r="L20" s="209"/>
      <c r="M20" s="159">
        <v>0</v>
      </c>
      <c r="N20" s="328">
        <f t="shared" si="5"/>
        <v>0</v>
      </c>
      <c r="O20" s="139">
        <f t="shared" si="2"/>
        <v>0</v>
      </c>
      <c r="P20" s="33"/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11000</v>
      </c>
      <c r="J21" s="383">
        <v>11000</v>
      </c>
      <c r="K21" s="383">
        <v>6412</v>
      </c>
      <c r="L21" s="209"/>
      <c r="M21" s="157">
        <v>0</v>
      </c>
      <c r="N21" s="328">
        <f t="shared" si="5"/>
        <v>0</v>
      </c>
      <c r="O21" s="139">
        <f t="shared" si="2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346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8000</v>
      </c>
      <c r="J23" s="346">
        <v>8000</v>
      </c>
      <c r="K23" s="346">
        <v>4571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3000</v>
      </c>
      <c r="J24" s="346">
        <v>3000</v>
      </c>
      <c r="K24" s="346">
        <v>2082</v>
      </c>
      <c r="L24" s="209"/>
      <c r="M24" s="159">
        <v>0</v>
      </c>
      <c r="N24" s="328">
        <f t="shared" si="5"/>
        <v>0</v>
      </c>
      <c r="O24" s="139">
        <f t="shared" si="2"/>
        <v>0</v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89500</v>
      </c>
      <c r="J25" s="346">
        <v>89500</v>
      </c>
      <c r="K25" s="346">
        <v>67398</v>
      </c>
      <c r="L25" s="209"/>
      <c r="M25" s="159">
        <v>0</v>
      </c>
      <c r="N25" s="328">
        <f t="shared" si="5"/>
        <v>0</v>
      </c>
      <c r="O25" s="139">
        <f t="shared" si="2"/>
        <v>0</v>
      </c>
      <c r="P25" s="41"/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346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269"/>
      <c r="J27" s="269"/>
      <c r="K27" s="346"/>
      <c r="L27" s="260"/>
      <c r="M27" s="107"/>
      <c r="N27" s="329"/>
      <c r="O27" s="139" t="str">
        <f t="shared" si="2"/>
        <v/>
      </c>
    </row>
    <row r="28" spans="1:16" ht="12.95" customHeight="1">
      <c r="B28" s="9"/>
      <c r="C28" s="10"/>
      <c r="D28" s="10"/>
      <c r="E28" s="99"/>
      <c r="F28" s="111"/>
      <c r="G28" s="124"/>
      <c r="H28" s="10"/>
      <c r="I28" s="270"/>
      <c r="J28" s="270"/>
      <c r="K28" s="348"/>
      <c r="L28" s="226"/>
      <c r="M28" s="106"/>
      <c r="N28" s="330"/>
      <c r="O28" s="139" t="str">
        <f t="shared" si="2"/>
        <v/>
      </c>
    </row>
    <row r="29" spans="1:16" s="1" customFormat="1" ht="12.95" customHeight="1">
      <c r="A29" s="94"/>
      <c r="B29" s="11"/>
      <c r="C29" s="7"/>
      <c r="D29" s="7"/>
      <c r="E29" s="7"/>
      <c r="F29" s="110">
        <v>821000</v>
      </c>
      <c r="G29" s="123"/>
      <c r="H29" s="7" t="s">
        <v>12</v>
      </c>
      <c r="I29" s="270">
        <f t="shared" ref="I29:N29" si="6">I30+I31</f>
        <v>5000</v>
      </c>
      <c r="J29" s="270">
        <f t="shared" si="6"/>
        <v>5000</v>
      </c>
      <c r="K29" s="348">
        <f t="shared" si="6"/>
        <v>1758</v>
      </c>
      <c r="L29" s="226">
        <f t="shared" si="6"/>
        <v>0</v>
      </c>
      <c r="M29" s="106">
        <f t="shared" si="6"/>
        <v>0</v>
      </c>
      <c r="N29" s="330">
        <f t="shared" si="6"/>
        <v>0</v>
      </c>
      <c r="O29" s="138">
        <f t="shared" si="2"/>
        <v>0</v>
      </c>
    </row>
    <row r="30" spans="1:16" ht="12.95" customHeight="1">
      <c r="B30" s="9"/>
      <c r="C30" s="10"/>
      <c r="D30" s="10"/>
      <c r="E30" s="99"/>
      <c r="F30" s="111">
        <v>821200</v>
      </c>
      <c r="G30" s="124"/>
      <c r="H30" s="10" t="s">
        <v>13</v>
      </c>
      <c r="I30" s="269">
        <v>0</v>
      </c>
      <c r="J30" s="269">
        <v>0</v>
      </c>
      <c r="K30" s="346">
        <v>0</v>
      </c>
      <c r="L30" s="260"/>
      <c r="M30" s="107">
        <v>0</v>
      </c>
      <c r="N30" s="328">
        <f t="shared" ref="N30:N31" si="7">SUM(L30:M30)</f>
        <v>0</v>
      </c>
      <c r="O30" s="139" t="str">
        <f t="shared" si="2"/>
        <v/>
      </c>
    </row>
    <row r="31" spans="1:16" ht="12.95" customHeight="1">
      <c r="B31" s="9"/>
      <c r="C31" s="10"/>
      <c r="D31" s="10"/>
      <c r="E31" s="99"/>
      <c r="F31" s="111">
        <v>821300</v>
      </c>
      <c r="G31" s="124"/>
      <c r="H31" s="10" t="s">
        <v>14</v>
      </c>
      <c r="I31" s="269">
        <v>5000</v>
      </c>
      <c r="J31" s="269">
        <v>5000</v>
      </c>
      <c r="K31" s="346">
        <v>1758</v>
      </c>
      <c r="L31" s="260"/>
      <c r="M31" s="107">
        <v>0</v>
      </c>
      <c r="N31" s="328">
        <f t="shared" si="7"/>
        <v>0</v>
      </c>
      <c r="O31" s="139">
        <f t="shared" si="2"/>
        <v>0</v>
      </c>
    </row>
    <row r="32" spans="1:16" ht="12.95" customHeight="1">
      <c r="B32" s="9"/>
      <c r="C32" s="10"/>
      <c r="D32" s="10"/>
      <c r="E32" s="99"/>
      <c r="F32" s="111"/>
      <c r="G32" s="124"/>
      <c r="H32" s="10"/>
      <c r="I32" s="381"/>
      <c r="J32" s="381"/>
      <c r="K32" s="383"/>
      <c r="L32" s="259"/>
      <c r="M32" s="104"/>
      <c r="N32" s="329"/>
      <c r="O32" s="139" t="str">
        <f t="shared" si="2"/>
        <v/>
      </c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15</v>
      </c>
      <c r="I33" s="347">
        <v>43</v>
      </c>
      <c r="J33" s="347">
        <v>43</v>
      </c>
      <c r="K33" s="350">
        <v>41</v>
      </c>
      <c r="L33" s="222"/>
      <c r="M33" s="108"/>
      <c r="N33" s="331"/>
      <c r="O33" s="139"/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29</v>
      </c>
      <c r="I34" s="213">
        <f>I8+I13+I16+I29</f>
        <v>1522780</v>
      </c>
      <c r="J34" s="101">
        <f>J8+J13+J16+J29</f>
        <v>1522780</v>
      </c>
      <c r="K34" s="213">
        <f t="shared" ref="K34" si="8">K8+K13+K16+K29</f>
        <v>1112491</v>
      </c>
      <c r="L34" s="220">
        <f>L8+L13+L16+L29</f>
        <v>0</v>
      </c>
      <c r="M34" s="101">
        <f>M8+M13+M16+M29</f>
        <v>0</v>
      </c>
      <c r="N34" s="330">
        <f>N8+N13+N16+N29</f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16</v>
      </c>
      <c r="I35" s="213">
        <f>I34</f>
        <v>1522780</v>
      </c>
      <c r="J35" s="101">
        <f>J34</f>
        <v>1522780</v>
      </c>
      <c r="K35" s="213">
        <f t="shared" ref="K35" si="9">K34</f>
        <v>1112491</v>
      </c>
      <c r="L35" s="220">
        <f>L34</f>
        <v>0</v>
      </c>
      <c r="M35" s="101">
        <f>M34</f>
        <v>0</v>
      </c>
      <c r="N35" s="330">
        <f>N34</f>
        <v>0</v>
      </c>
      <c r="O35" s="138">
        <f t="shared" si="2"/>
        <v>0</v>
      </c>
    </row>
    <row r="36" spans="1:15" s="1" customFormat="1" ht="12.95" customHeight="1">
      <c r="A36" s="94"/>
      <c r="B36" s="11"/>
      <c r="C36" s="7"/>
      <c r="D36" s="7"/>
      <c r="E36" s="7"/>
      <c r="F36" s="110"/>
      <c r="G36" s="123"/>
      <c r="H36" s="7" t="s">
        <v>17</v>
      </c>
      <c r="I36" s="25"/>
      <c r="J36" s="25"/>
      <c r="K36" s="224"/>
      <c r="L36" s="218"/>
      <c r="M36" s="92"/>
      <c r="N36" s="329"/>
      <c r="O36" s="140"/>
    </row>
    <row r="37" spans="1:15" ht="12.95" customHeight="1" thickBot="1">
      <c r="B37" s="15"/>
      <c r="C37" s="16"/>
      <c r="D37" s="16"/>
      <c r="E37" s="16"/>
      <c r="F37" s="112"/>
      <c r="G37" s="125"/>
      <c r="H37" s="16"/>
      <c r="I37" s="26"/>
      <c r="J37" s="26"/>
      <c r="K37" s="214"/>
      <c r="L37" s="223"/>
      <c r="M37" s="26"/>
      <c r="N37" s="332"/>
      <c r="O37" s="141"/>
    </row>
    <row r="38" spans="1:15" ht="12.95" customHeight="1"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B44" s="33"/>
      <c r="F44" s="113"/>
      <c r="G44" s="126"/>
      <c r="N44" s="183"/>
    </row>
    <row r="45" spans="1:15" ht="12.95" customHeight="1">
      <c r="B45" s="33"/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/>
  <dimension ref="A1:Q96"/>
  <sheetViews>
    <sheetView topLeftCell="A22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190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54"/>
      <c r="O4" s="453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61" t="s">
        <v>161</v>
      </c>
      <c r="M5" s="262" t="s">
        <v>162</v>
      </c>
      <c r="N5" s="263" t="s">
        <v>102</v>
      </c>
      <c r="O5" s="445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189" t="s">
        <v>225</v>
      </c>
      <c r="O6" s="188">
        <v>14</v>
      </c>
    </row>
    <row r="7" spans="1:17" s="2" customFormat="1" ht="12.95" customHeight="1">
      <c r="A7" s="95"/>
      <c r="B7" s="5" t="s">
        <v>42</v>
      </c>
      <c r="C7" s="6" t="s">
        <v>44</v>
      </c>
      <c r="D7" s="6" t="s">
        <v>4</v>
      </c>
      <c r="E7" s="293" t="s">
        <v>229</v>
      </c>
      <c r="F7" s="4"/>
      <c r="G7" s="96"/>
      <c r="H7" s="4"/>
      <c r="I7" s="51"/>
      <c r="J7" s="51"/>
      <c r="K7" s="230"/>
      <c r="L7" s="257"/>
      <c r="M7" s="51"/>
      <c r="N7" s="182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32740</v>
      </c>
      <c r="J8" s="342">
        <f t="shared" si="0"/>
        <v>32740</v>
      </c>
      <c r="K8" s="348">
        <v>24325</v>
      </c>
      <c r="L8" s="216">
        <f t="shared" si="0"/>
        <v>0</v>
      </c>
      <c r="M8" s="70">
        <f t="shared" si="0"/>
        <v>0</v>
      </c>
      <c r="N8" s="174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29170</v>
      </c>
      <c r="J9" s="388">
        <v>29170</v>
      </c>
      <c r="K9" s="346">
        <v>21775</v>
      </c>
      <c r="L9" s="264"/>
      <c r="M9" s="72">
        <v>0</v>
      </c>
      <c r="N9" s="175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3570</v>
      </c>
      <c r="J10" s="388">
        <v>3570</v>
      </c>
      <c r="K10" s="346">
        <v>2550</v>
      </c>
      <c r="L10" s="264"/>
      <c r="M10" s="72">
        <v>0</v>
      </c>
      <c r="N10" s="175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343">
        <v>0</v>
      </c>
      <c r="K11" s="345">
        <v>0</v>
      </c>
      <c r="L11" s="217"/>
      <c r="M11" s="69">
        <v>0</v>
      </c>
      <c r="N11" s="175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388"/>
      <c r="K12" s="346"/>
      <c r="L12" s="264"/>
      <c r="M12" s="72"/>
      <c r="N12" s="175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3160</v>
      </c>
      <c r="J13" s="342">
        <f t="shared" si="3"/>
        <v>3160</v>
      </c>
      <c r="K13" s="348">
        <v>2295</v>
      </c>
      <c r="L13" s="216">
        <f t="shared" si="3"/>
        <v>0</v>
      </c>
      <c r="M13" s="70">
        <f t="shared" si="3"/>
        <v>0</v>
      </c>
      <c r="N13" s="174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3160</v>
      </c>
      <c r="J14" s="388">
        <v>3160</v>
      </c>
      <c r="K14" s="346">
        <v>2295</v>
      </c>
      <c r="L14" s="264"/>
      <c r="M14" s="72">
        <v>0</v>
      </c>
      <c r="N14" s="175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381"/>
      <c r="K15" s="383"/>
      <c r="L15" s="260"/>
      <c r="M15" s="104"/>
      <c r="N15" s="176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2340</v>
      </c>
      <c r="J16" s="382">
        <f t="shared" si="4"/>
        <v>2340</v>
      </c>
      <c r="K16" s="387">
        <v>788</v>
      </c>
      <c r="L16" s="226">
        <f t="shared" si="4"/>
        <v>0</v>
      </c>
      <c r="M16" s="105">
        <f t="shared" si="4"/>
        <v>0</v>
      </c>
      <c r="N16" s="177">
        <f t="shared" si="4"/>
        <v>0</v>
      </c>
      <c r="O16" s="139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240</v>
      </c>
      <c r="J17" s="383">
        <v>240</v>
      </c>
      <c r="K17" s="383">
        <v>0</v>
      </c>
      <c r="L17" s="209"/>
      <c r="M17" s="157">
        <v>0</v>
      </c>
      <c r="N17" s="175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0</v>
      </c>
      <c r="J18" s="383">
        <v>0</v>
      </c>
      <c r="K18" s="383">
        <v>0</v>
      </c>
      <c r="L18" s="209"/>
      <c r="M18" s="157">
        <v>0</v>
      </c>
      <c r="N18" s="175">
        <f t="shared" si="5"/>
        <v>0</v>
      </c>
      <c r="O18" s="139" t="str">
        <f t="shared" si="2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1000</v>
      </c>
      <c r="J19" s="383">
        <v>1000</v>
      </c>
      <c r="K19" s="383">
        <v>479</v>
      </c>
      <c r="L19" s="209"/>
      <c r="M19" s="157">
        <v>0</v>
      </c>
      <c r="N19" s="175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800</v>
      </c>
      <c r="J20" s="383">
        <v>800</v>
      </c>
      <c r="K20" s="383">
        <v>240</v>
      </c>
      <c r="L20" s="209"/>
      <c r="M20" s="157">
        <v>0</v>
      </c>
      <c r="N20" s="175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0</v>
      </c>
      <c r="J21" s="383">
        <v>0</v>
      </c>
      <c r="K21" s="383">
        <v>0</v>
      </c>
      <c r="L21" s="209"/>
      <c r="M21" s="157">
        <v>0</v>
      </c>
      <c r="N21" s="175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383">
        <v>0</v>
      </c>
      <c r="K22" s="383">
        <v>0</v>
      </c>
      <c r="L22" s="209"/>
      <c r="M22" s="157">
        <v>0</v>
      </c>
      <c r="N22" s="175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83">
        <v>0</v>
      </c>
      <c r="J23" s="383">
        <v>0</v>
      </c>
      <c r="K23" s="383">
        <v>0</v>
      </c>
      <c r="L23" s="209"/>
      <c r="M23" s="157">
        <v>0</v>
      </c>
      <c r="N23" s="175">
        <f t="shared" si="5"/>
        <v>0</v>
      </c>
      <c r="O23" s="139" t="str">
        <f t="shared" si="2"/>
        <v/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83">
        <v>0</v>
      </c>
      <c r="J24" s="383">
        <v>0</v>
      </c>
      <c r="K24" s="383">
        <v>0</v>
      </c>
      <c r="L24" s="209"/>
      <c r="M24" s="157">
        <v>0</v>
      </c>
      <c r="N24" s="175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83">
        <v>300</v>
      </c>
      <c r="J25" s="383">
        <v>300</v>
      </c>
      <c r="K25" s="383">
        <v>69</v>
      </c>
      <c r="L25" s="209"/>
      <c r="M25" s="157">
        <v>0</v>
      </c>
      <c r="N25" s="175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83">
        <v>0</v>
      </c>
      <c r="J26" s="383">
        <v>0</v>
      </c>
      <c r="K26" s="383">
        <v>0</v>
      </c>
      <c r="L26" s="208"/>
      <c r="M26" s="157">
        <v>0</v>
      </c>
      <c r="N26" s="175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383"/>
      <c r="J27" s="383"/>
      <c r="K27" s="383"/>
      <c r="L27" s="208"/>
      <c r="M27" s="157"/>
      <c r="N27" s="178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13">
        <f t="shared" ref="I28:K28" si="6">SUM(I29:I30)</f>
        <v>0</v>
      </c>
      <c r="J28" s="213">
        <f t="shared" si="6"/>
        <v>0</v>
      </c>
      <c r="K28" s="349">
        <v>0</v>
      </c>
      <c r="L28" s="220">
        <f t="shared" ref="L28" si="7">SUM(L29:L30)</f>
        <v>0</v>
      </c>
      <c r="M28" s="101">
        <f t="shared" ref="M28" si="8">SUM(M29:M30)</f>
        <v>0</v>
      </c>
      <c r="N28" s="185">
        <f>SUM(N29:N30)</f>
        <v>0</v>
      </c>
      <c r="O28" s="138" t="str">
        <f t="shared" si="2"/>
        <v/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383">
        <v>0</v>
      </c>
      <c r="J29" s="383">
        <v>0</v>
      </c>
      <c r="K29" s="383">
        <v>0</v>
      </c>
      <c r="L29" s="208"/>
      <c r="M29" s="157">
        <v>0</v>
      </c>
      <c r="N29" s="175">
        <f t="shared" ref="N29:N30" si="9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346">
        <v>0</v>
      </c>
      <c r="J30" s="346">
        <v>0</v>
      </c>
      <c r="K30" s="346">
        <v>0</v>
      </c>
      <c r="L30" s="209"/>
      <c r="M30" s="159">
        <v>0</v>
      </c>
      <c r="N30" s="175">
        <f t="shared" si="9"/>
        <v>0</v>
      </c>
      <c r="O30" s="139" t="str">
        <f t="shared" si="2"/>
        <v/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381"/>
      <c r="K31" s="383"/>
      <c r="L31" s="259"/>
      <c r="M31" s="104"/>
      <c r="N31" s="176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270">
        <v>1</v>
      </c>
      <c r="J32" s="270">
        <v>1</v>
      </c>
      <c r="K32" s="348">
        <v>1</v>
      </c>
      <c r="L32" s="226"/>
      <c r="M32" s="106"/>
      <c r="N32" s="177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38240</v>
      </c>
      <c r="J33" s="101">
        <f>J8+J13+J16+J28</f>
        <v>38240</v>
      </c>
      <c r="K33" s="213">
        <f t="shared" ref="K33" si="10">K8+K13+K16+K28</f>
        <v>27408</v>
      </c>
      <c r="L33" s="220">
        <f>L8+L13+L16+L28</f>
        <v>0</v>
      </c>
      <c r="M33" s="101">
        <f>M8+M13+M16+M28</f>
        <v>0</v>
      </c>
      <c r="N33" s="177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177"/>
      <c r="O34" s="138"/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176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180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F40" s="113"/>
      <c r="G40" s="126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3"/>
  <dimension ref="A1:Q96"/>
  <sheetViews>
    <sheetView topLeftCell="A19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191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42</v>
      </c>
      <c r="C7" s="6" t="s">
        <v>44</v>
      </c>
      <c r="D7" s="6" t="s">
        <v>32</v>
      </c>
      <c r="E7" s="293" t="s">
        <v>229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39380</v>
      </c>
      <c r="J8" s="342">
        <f t="shared" si="0"/>
        <v>39380</v>
      </c>
      <c r="K8" s="348">
        <v>29286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31510</v>
      </c>
      <c r="J9" s="388">
        <v>31510</v>
      </c>
      <c r="K9" s="346">
        <v>23486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7870</v>
      </c>
      <c r="J10" s="388">
        <v>7870</v>
      </c>
      <c r="K10" s="346">
        <v>5800</v>
      </c>
      <c r="L10" s="264"/>
      <c r="M10" s="72">
        <v>0</v>
      </c>
      <c r="N10" s="328">
        <f t="shared" ref="N10:N11" si="1">SUM(L10:M10)</f>
        <v>0</v>
      </c>
      <c r="O10" s="139">
        <f t="shared" ref="O10:O33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148" t="s">
        <v>104</v>
      </c>
      <c r="I11" s="343">
        <v>0</v>
      </c>
      <c r="J11" s="343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388"/>
      <c r="K12" s="346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3410</v>
      </c>
      <c r="J13" s="342">
        <f t="shared" si="3"/>
        <v>3410</v>
      </c>
      <c r="K13" s="348">
        <v>2483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3410</v>
      </c>
      <c r="J14" s="388">
        <v>3410</v>
      </c>
      <c r="K14" s="346">
        <v>2483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381"/>
      <c r="K15" s="383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2760</v>
      </c>
      <c r="J16" s="382">
        <f t="shared" si="4"/>
        <v>2760</v>
      </c>
      <c r="K16" s="387">
        <v>956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500</v>
      </c>
      <c r="J17" s="383">
        <v>500</v>
      </c>
      <c r="K17" s="383">
        <v>13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0</v>
      </c>
      <c r="J18" s="383">
        <v>0</v>
      </c>
      <c r="K18" s="383">
        <v>0</v>
      </c>
      <c r="L18" s="209"/>
      <c r="M18" s="157">
        <v>0</v>
      </c>
      <c r="N18" s="328">
        <f t="shared" si="5"/>
        <v>0</v>
      </c>
      <c r="O18" s="139" t="str">
        <f t="shared" si="2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800</v>
      </c>
      <c r="J19" s="383">
        <v>800</v>
      </c>
      <c r="K19" s="383">
        <v>470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500</v>
      </c>
      <c r="J20" s="383">
        <v>500</v>
      </c>
      <c r="K20" s="383">
        <v>219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0</v>
      </c>
      <c r="J21" s="383">
        <v>0</v>
      </c>
      <c r="K21" s="383">
        <v>0</v>
      </c>
      <c r="L21" s="209"/>
      <c r="M21" s="157">
        <v>0</v>
      </c>
      <c r="N21" s="328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383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83">
        <v>500</v>
      </c>
      <c r="J23" s="383">
        <v>500</v>
      </c>
      <c r="K23" s="383">
        <v>80</v>
      </c>
      <c r="L23" s="209"/>
      <c r="M23" s="157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83">
        <v>0</v>
      </c>
      <c r="J24" s="383">
        <v>0</v>
      </c>
      <c r="K24" s="383">
        <v>0</v>
      </c>
      <c r="L24" s="209"/>
      <c r="M24" s="157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460</v>
      </c>
      <c r="J25" s="346">
        <v>460</v>
      </c>
      <c r="K25" s="346">
        <v>174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18" t="s">
        <v>114</v>
      </c>
      <c r="I26" s="383">
        <v>0</v>
      </c>
      <c r="J26" s="383">
        <v>0</v>
      </c>
      <c r="K26" s="383">
        <v>0</v>
      </c>
      <c r="L26" s="208"/>
      <c r="M26" s="157">
        <v>0</v>
      </c>
      <c r="N26" s="328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381"/>
      <c r="J27" s="381"/>
      <c r="K27" s="383"/>
      <c r="L27" s="259"/>
      <c r="M27" s="104"/>
      <c r="N27" s="329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13">
        <f t="shared" ref="I28:N28" si="6">SUM(I29:I30)</f>
        <v>500</v>
      </c>
      <c r="J28" s="213">
        <f t="shared" si="6"/>
        <v>500</v>
      </c>
      <c r="K28" s="349">
        <v>0</v>
      </c>
      <c r="L28" s="220">
        <f t="shared" si="6"/>
        <v>0</v>
      </c>
      <c r="M28" s="101">
        <f t="shared" si="6"/>
        <v>0</v>
      </c>
      <c r="N28" s="330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381">
        <v>0</v>
      </c>
      <c r="J29" s="381">
        <v>0</v>
      </c>
      <c r="K29" s="383">
        <v>0</v>
      </c>
      <c r="L29" s="259"/>
      <c r="M29" s="104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381">
        <v>500</v>
      </c>
      <c r="J30" s="381">
        <v>500</v>
      </c>
      <c r="K30" s="383">
        <v>0</v>
      </c>
      <c r="L30" s="259"/>
      <c r="M30" s="104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381"/>
      <c r="K31" s="383"/>
      <c r="L31" s="259"/>
      <c r="M31" s="104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270">
        <v>2</v>
      </c>
      <c r="J32" s="270">
        <v>2</v>
      </c>
      <c r="K32" s="348">
        <v>2</v>
      </c>
      <c r="L32" s="226"/>
      <c r="M32" s="106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46050</v>
      </c>
      <c r="J33" s="101">
        <f>J8+J13+J16+J28</f>
        <v>46050</v>
      </c>
      <c r="K33" s="213">
        <f t="shared" ref="K33" si="8">K8+K13+K16+K28</f>
        <v>32725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I33+'12'!I33</f>
        <v>84290</v>
      </c>
      <c r="J34" s="101">
        <f>J33+'12'!J33</f>
        <v>84290</v>
      </c>
      <c r="K34" s="213">
        <f>K33+'12'!K33</f>
        <v>60133</v>
      </c>
      <c r="L34" s="220">
        <f>L33+'12'!L33</f>
        <v>0</v>
      </c>
      <c r="M34" s="101">
        <f>M33+'12'!M33</f>
        <v>0</v>
      </c>
      <c r="N34" s="330">
        <f>N33+'12'!N33</f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/>
      <c r="J35" s="14"/>
      <c r="K35" s="213"/>
      <c r="L35" s="220"/>
      <c r="M35" s="101"/>
      <c r="N35" s="330"/>
      <c r="O35" s="138"/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F39" s="113"/>
      <c r="G39" s="126"/>
      <c r="N39" s="183"/>
    </row>
    <row r="40" spans="1:15" ht="12.95" customHeight="1">
      <c r="F40" s="113"/>
      <c r="G40" s="126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5"/>
  <dimension ref="A1:Q96"/>
  <sheetViews>
    <sheetView topLeftCell="A13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201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42</v>
      </c>
      <c r="C7" s="6" t="s">
        <v>76</v>
      </c>
      <c r="D7" s="6" t="s">
        <v>4</v>
      </c>
      <c r="E7" s="293" t="s">
        <v>229</v>
      </c>
      <c r="F7" s="4"/>
      <c r="G7" s="96"/>
      <c r="H7" s="4"/>
      <c r="I7" s="51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76280</v>
      </c>
      <c r="J8" s="342">
        <f t="shared" si="0"/>
        <v>76280</v>
      </c>
      <c r="K8" s="348">
        <v>56689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67430</v>
      </c>
      <c r="J9" s="388">
        <v>67430</v>
      </c>
      <c r="K9" s="346">
        <v>50348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8850</v>
      </c>
      <c r="J10" s="388">
        <v>8850</v>
      </c>
      <c r="K10" s="346">
        <v>6341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343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388"/>
      <c r="K12" s="346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7160</v>
      </c>
      <c r="J13" s="342">
        <f t="shared" si="3"/>
        <v>7160</v>
      </c>
      <c r="K13" s="348">
        <v>5311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7160</v>
      </c>
      <c r="J14" s="388">
        <v>7160</v>
      </c>
      <c r="K14" s="346">
        <v>5311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381"/>
      <c r="K15" s="383"/>
      <c r="L15" s="260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4270</v>
      </c>
      <c r="J16" s="382">
        <f t="shared" si="4"/>
        <v>4270</v>
      </c>
      <c r="K16" s="387">
        <v>1780</v>
      </c>
      <c r="L16" s="226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800</v>
      </c>
      <c r="J17" s="383">
        <v>800</v>
      </c>
      <c r="K17" s="383">
        <v>97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0</v>
      </c>
      <c r="J18" s="383">
        <v>0</v>
      </c>
      <c r="K18" s="383">
        <v>0</v>
      </c>
      <c r="L18" s="209"/>
      <c r="M18" s="157">
        <v>0</v>
      </c>
      <c r="N18" s="328">
        <f t="shared" si="5"/>
        <v>0</v>
      </c>
      <c r="O18" s="139" t="str">
        <f t="shared" si="2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1400</v>
      </c>
      <c r="J19" s="383">
        <v>1400</v>
      </c>
      <c r="K19" s="383">
        <v>852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1000</v>
      </c>
      <c r="J20" s="383">
        <v>1000</v>
      </c>
      <c r="K20" s="383">
        <v>121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0</v>
      </c>
      <c r="J21" s="383">
        <v>0</v>
      </c>
      <c r="K21" s="383">
        <v>0</v>
      </c>
      <c r="L21" s="209"/>
      <c r="M21" s="157">
        <v>0</v>
      </c>
      <c r="N21" s="328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383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83">
        <v>200</v>
      </c>
      <c r="J23" s="383">
        <v>200</v>
      </c>
      <c r="K23" s="383">
        <v>76</v>
      </c>
      <c r="L23" s="209"/>
      <c r="M23" s="157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83">
        <v>0</v>
      </c>
      <c r="J24" s="383">
        <v>0</v>
      </c>
      <c r="K24" s="383">
        <v>0</v>
      </c>
      <c r="L24" s="209"/>
      <c r="M24" s="157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870</v>
      </c>
      <c r="J25" s="346">
        <v>870</v>
      </c>
      <c r="K25" s="346">
        <v>634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346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381"/>
      <c r="J27" s="381"/>
      <c r="K27" s="383"/>
      <c r="L27" s="259"/>
      <c r="M27" s="104"/>
      <c r="N27" s="329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13">
        <f t="shared" ref="I28:N28" si="6">I29+I30</f>
        <v>500</v>
      </c>
      <c r="J28" s="213">
        <f t="shared" si="6"/>
        <v>500</v>
      </c>
      <c r="K28" s="349">
        <v>0</v>
      </c>
      <c r="L28" s="220">
        <f t="shared" si="6"/>
        <v>0</v>
      </c>
      <c r="M28" s="101">
        <f t="shared" si="6"/>
        <v>0</v>
      </c>
      <c r="N28" s="330">
        <f t="shared" si="6"/>
        <v>0</v>
      </c>
      <c r="O28" s="139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381">
        <v>0</v>
      </c>
      <c r="J29" s="381">
        <v>0</v>
      </c>
      <c r="K29" s="383">
        <v>0</v>
      </c>
      <c r="L29" s="259"/>
      <c r="M29" s="104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500</v>
      </c>
      <c r="J30" s="269">
        <v>500</v>
      </c>
      <c r="K30" s="346">
        <v>0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381"/>
      <c r="K31" s="383"/>
      <c r="L31" s="259"/>
      <c r="M31" s="104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213">
        <v>3</v>
      </c>
      <c r="J32" s="213">
        <v>3</v>
      </c>
      <c r="K32" s="349">
        <v>3</v>
      </c>
      <c r="L32" s="220"/>
      <c r="M32" s="101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88210</v>
      </c>
      <c r="J33" s="101">
        <f>J8+J13+J16+J28</f>
        <v>88210</v>
      </c>
      <c r="K33" s="213">
        <f t="shared" ref="K33" si="8">K8+K13+K16+K28</f>
        <v>63780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>
        <f>I33</f>
        <v>88210</v>
      </c>
      <c r="J34" s="14">
        <f>J33</f>
        <v>88210</v>
      </c>
      <c r="K34" s="213">
        <f t="shared" ref="K34" si="9">K33</f>
        <v>63780</v>
      </c>
      <c r="L34" s="220">
        <f>L33</f>
        <v>0</v>
      </c>
      <c r="M34" s="101">
        <f>M33</f>
        <v>0</v>
      </c>
      <c r="N34" s="330">
        <f>N33</f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I34+'13'!I34+'12'!I34+'11'!I35+'10'!I35</f>
        <v>1946170</v>
      </c>
      <c r="J35" s="14">
        <f>J34+'13'!J34+'12'!J34+'11'!J35+'10'!J35</f>
        <v>1946170</v>
      </c>
      <c r="K35" s="213">
        <f>K34+'13'!K34+'12'!K34+'11'!K35+'10'!K35</f>
        <v>1425233</v>
      </c>
      <c r="L35" s="220">
        <f>L34+'13'!L34+'12'!L34+'11'!L35+'10'!L35</f>
        <v>0</v>
      </c>
      <c r="M35" s="101">
        <f>M34+'13'!M34+'12'!M34+'11'!M35+'10'!M35</f>
        <v>0</v>
      </c>
      <c r="N35" s="330">
        <f>N34+'13'!N34+'12'!N34+'11'!N35+'10'!N35</f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F40" s="113"/>
      <c r="G40" s="126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8"/>
  <dimension ref="A1:Q100"/>
  <sheetViews>
    <sheetView topLeftCell="A22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192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280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45</v>
      </c>
      <c r="C7" s="6" t="s">
        <v>3</v>
      </c>
      <c r="D7" s="6" t="s">
        <v>4</v>
      </c>
      <c r="E7" s="293" t="s">
        <v>230</v>
      </c>
      <c r="F7" s="4"/>
      <c r="G7" s="96"/>
      <c r="H7" s="4"/>
      <c r="I7" s="51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226780</v>
      </c>
      <c r="J8" s="342">
        <f t="shared" si="0"/>
        <v>226780</v>
      </c>
      <c r="K8" s="348">
        <v>163578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188690</v>
      </c>
      <c r="J9" s="388">
        <v>188690</v>
      </c>
      <c r="K9" s="346">
        <v>134065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38090</v>
      </c>
      <c r="J10" s="388">
        <v>38090</v>
      </c>
      <c r="K10" s="346">
        <v>29513</v>
      </c>
      <c r="L10" s="264"/>
      <c r="M10" s="72">
        <v>0</v>
      </c>
      <c r="N10" s="328">
        <f t="shared" ref="N10:N11" si="1">SUM(L10:M10)</f>
        <v>0</v>
      </c>
      <c r="O10" s="139">
        <f t="shared" ref="O10:O39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343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342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20400</v>
      </c>
      <c r="J13" s="342">
        <f t="shared" si="3"/>
        <v>20400</v>
      </c>
      <c r="K13" s="348">
        <v>14152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20400</v>
      </c>
      <c r="J14" s="388">
        <v>20400</v>
      </c>
      <c r="K14" s="346">
        <v>14152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213"/>
      <c r="K15" s="349"/>
      <c r="L15" s="220"/>
      <c r="M15" s="101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SUM(I17:I27)</f>
        <v>72850</v>
      </c>
      <c r="J16" s="382">
        <f t="shared" si="4"/>
        <v>72850</v>
      </c>
      <c r="K16" s="387">
        <v>15906</v>
      </c>
      <c r="L16" s="226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7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3500</v>
      </c>
      <c r="J17" s="383">
        <v>3500</v>
      </c>
      <c r="K17" s="383">
        <v>676</v>
      </c>
      <c r="L17" s="209"/>
      <c r="M17" s="157">
        <v>0</v>
      </c>
      <c r="N17" s="328">
        <f t="shared" ref="N17:N27" si="5">SUM(L17:M17)</f>
        <v>0</v>
      </c>
      <c r="O17" s="139">
        <f t="shared" si="2"/>
        <v>0</v>
      </c>
    </row>
    <row r="18" spans="1:17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0</v>
      </c>
      <c r="J18" s="383">
        <v>0</v>
      </c>
      <c r="K18" s="383">
        <v>0</v>
      </c>
      <c r="L18" s="209"/>
      <c r="M18" s="157">
        <v>0</v>
      </c>
      <c r="N18" s="328">
        <f t="shared" si="5"/>
        <v>0</v>
      </c>
      <c r="O18" s="139" t="str">
        <f t="shared" si="2"/>
        <v/>
      </c>
    </row>
    <row r="19" spans="1:17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3250</v>
      </c>
      <c r="J19" s="383">
        <v>3250</v>
      </c>
      <c r="K19" s="383">
        <v>2265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7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100</v>
      </c>
      <c r="J20" s="383">
        <v>100</v>
      </c>
      <c r="K20" s="383">
        <v>0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7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0</v>
      </c>
      <c r="J21" s="383">
        <v>0</v>
      </c>
      <c r="K21" s="383">
        <v>0</v>
      </c>
      <c r="L21" s="209"/>
      <c r="M21" s="157">
        <v>0</v>
      </c>
      <c r="N21" s="328">
        <f t="shared" si="5"/>
        <v>0</v>
      </c>
      <c r="O21" s="139" t="str">
        <f t="shared" si="2"/>
        <v/>
      </c>
    </row>
    <row r="22" spans="1:17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383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7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83">
        <v>1000</v>
      </c>
      <c r="J23" s="383">
        <v>1000</v>
      </c>
      <c r="K23" s="383">
        <v>211</v>
      </c>
      <c r="L23" s="209"/>
      <c r="M23" s="157">
        <v>0</v>
      </c>
      <c r="N23" s="328">
        <f t="shared" si="5"/>
        <v>0</v>
      </c>
      <c r="O23" s="139">
        <f t="shared" si="2"/>
        <v>0</v>
      </c>
    </row>
    <row r="24" spans="1:17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83">
        <v>0</v>
      </c>
      <c r="J24" s="383">
        <v>0</v>
      </c>
      <c r="K24" s="383">
        <v>0</v>
      </c>
      <c r="L24" s="209"/>
      <c r="M24" s="157">
        <v>0</v>
      </c>
      <c r="N24" s="328">
        <f t="shared" si="5"/>
        <v>0</v>
      </c>
      <c r="O24" s="139" t="str">
        <f t="shared" si="2"/>
        <v/>
      </c>
      <c r="Q24" s="33"/>
    </row>
    <row r="25" spans="1:17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15000</v>
      </c>
      <c r="J25" s="346">
        <v>15000</v>
      </c>
      <c r="K25" s="346">
        <v>5231</v>
      </c>
      <c r="L25" s="209"/>
      <c r="M25" s="159">
        <v>0</v>
      </c>
      <c r="N25" s="328">
        <f t="shared" si="5"/>
        <v>0</v>
      </c>
      <c r="O25" s="139">
        <f t="shared" si="2"/>
        <v>0</v>
      </c>
      <c r="Q25" s="33"/>
    </row>
    <row r="26" spans="1:17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83">
        <v>0</v>
      </c>
      <c r="J26" s="383">
        <v>0</v>
      </c>
      <c r="K26" s="383">
        <v>0</v>
      </c>
      <c r="L26" s="209"/>
      <c r="M26" s="157">
        <v>0</v>
      </c>
      <c r="N26" s="328">
        <f t="shared" si="5"/>
        <v>0</v>
      </c>
      <c r="O26" s="139" t="str">
        <f t="shared" si="2"/>
        <v/>
      </c>
    </row>
    <row r="27" spans="1:17" ht="12.95" customHeight="1">
      <c r="B27" s="9"/>
      <c r="C27" s="10"/>
      <c r="D27" s="10"/>
      <c r="E27" s="99"/>
      <c r="F27" s="111">
        <v>613900</v>
      </c>
      <c r="G27" s="124" t="s">
        <v>132</v>
      </c>
      <c r="H27" s="18" t="s">
        <v>108</v>
      </c>
      <c r="I27" s="346">
        <v>50000</v>
      </c>
      <c r="J27" s="346">
        <v>50000</v>
      </c>
      <c r="K27" s="346">
        <v>7523</v>
      </c>
      <c r="L27" s="209"/>
      <c r="M27" s="159"/>
      <c r="N27" s="328">
        <f t="shared" si="5"/>
        <v>0</v>
      </c>
      <c r="O27" s="139">
        <f t="shared" si="2"/>
        <v>0</v>
      </c>
    </row>
    <row r="28" spans="1:17" ht="12.95" customHeight="1">
      <c r="B28" s="9"/>
      <c r="C28" s="10"/>
      <c r="D28" s="10"/>
      <c r="E28" s="99"/>
      <c r="F28" s="111"/>
      <c r="G28" s="124"/>
      <c r="H28" s="10"/>
      <c r="I28" s="213"/>
      <c r="J28" s="213"/>
      <c r="K28" s="349"/>
      <c r="L28" s="226"/>
      <c r="M28" s="101"/>
      <c r="N28" s="330"/>
      <c r="O28" s="139" t="str">
        <f t="shared" si="2"/>
        <v/>
      </c>
    </row>
    <row r="29" spans="1:17" s="1" customFormat="1" ht="12.95" customHeight="1">
      <c r="A29" s="94"/>
      <c r="B29" s="11"/>
      <c r="C29" s="7"/>
      <c r="D29" s="7"/>
      <c r="E29" s="7"/>
      <c r="F29" s="110">
        <v>614000</v>
      </c>
      <c r="G29" s="123"/>
      <c r="H29" s="7" t="s">
        <v>81</v>
      </c>
      <c r="I29" s="213">
        <f t="shared" ref="I29:J29" si="6">SUM(I30:I31)</f>
        <v>2800000</v>
      </c>
      <c r="J29" s="213">
        <f t="shared" si="6"/>
        <v>2580000</v>
      </c>
      <c r="K29" s="349">
        <v>1266006</v>
      </c>
      <c r="L29" s="226">
        <f t="shared" ref="K29:L29" si="7">SUM(L30:L31)</f>
        <v>0</v>
      </c>
      <c r="M29" s="101">
        <f t="shared" ref="M29:N29" si="8">SUM(M30:M31)</f>
        <v>0</v>
      </c>
      <c r="N29" s="330">
        <f t="shared" si="8"/>
        <v>0</v>
      </c>
      <c r="O29" s="138">
        <f t="shared" si="2"/>
        <v>0</v>
      </c>
    </row>
    <row r="30" spans="1:17" s="94" customFormat="1" ht="12.95" customHeight="1">
      <c r="B30" s="100"/>
      <c r="C30" s="7"/>
      <c r="D30" s="32"/>
      <c r="E30" s="32"/>
      <c r="F30" s="116">
        <v>614100</v>
      </c>
      <c r="G30" s="129" t="s">
        <v>178</v>
      </c>
      <c r="H30" s="46" t="s">
        <v>90</v>
      </c>
      <c r="I30" s="269">
        <v>0</v>
      </c>
      <c r="J30" s="269">
        <v>0</v>
      </c>
      <c r="K30" s="346">
        <v>0</v>
      </c>
      <c r="L30" s="260">
        <v>0</v>
      </c>
      <c r="M30" s="107">
        <v>0</v>
      </c>
      <c r="N30" s="328">
        <f>SUM(L30:M30)</f>
        <v>0</v>
      </c>
      <c r="O30" s="139" t="str">
        <f t="shared" ref="O30" si="9">IF(J30=0,"",N30/J30*100)</f>
        <v/>
      </c>
    </row>
    <row r="31" spans="1:17" s="1" customFormat="1" ht="12.95" customHeight="1">
      <c r="A31" s="94"/>
      <c r="B31" s="11"/>
      <c r="C31" s="7"/>
      <c r="D31" s="32"/>
      <c r="E31" s="32"/>
      <c r="F31" s="116">
        <v>614500</v>
      </c>
      <c r="G31" s="129" t="s">
        <v>133</v>
      </c>
      <c r="H31" s="46" t="s">
        <v>118</v>
      </c>
      <c r="I31" s="269">
        <v>2800000</v>
      </c>
      <c r="J31" s="269">
        <v>2580000</v>
      </c>
      <c r="K31" s="346">
        <v>1266006</v>
      </c>
      <c r="L31" s="260"/>
      <c r="M31" s="107"/>
      <c r="N31" s="328">
        <f>SUM(L31:M31)</f>
        <v>0</v>
      </c>
      <c r="O31" s="139">
        <f t="shared" si="2"/>
        <v>0</v>
      </c>
      <c r="P31" s="45"/>
    </row>
    <row r="32" spans="1:17" s="97" customFormat="1" ht="12.95" customHeight="1">
      <c r="B32" s="98"/>
      <c r="C32" s="99"/>
      <c r="D32" s="99"/>
      <c r="E32" s="99"/>
      <c r="F32" s="111"/>
      <c r="G32" s="124"/>
      <c r="H32" s="99"/>
      <c r="I32" s="213"/>
      <c r="J32" s="213"/>
      <c r="K32" s="349"/>
      <c r="L32" s="226"/>
      <c r="M32" s="101"/>
      <c r="N32" s="330"/>
      <c r="O32" s="139" t="str">
        <f t="shared" ref="O32:O34" si="10">IF(J32=0,"",N32/J32*100)</f>
        <v/>
      </c>
    </row>
    <row r="33" spans="1:15" s="94" customFormat="1" ht="12.95" customHeight="1">
      <c r="B33" s="100"/>
      <c r="C33" s="7"/>
      <c r="D33" s="7"/>
      <c r="E33" s="7"/>
      <c r="F33" s="110">
        <v>615000</v>
      </c>
      <c r="G33" s="123"/>
      <c r="H33" s="7" t="s">
        <v>11</v>
      </c>
      <c r="I33" s="213">
        <f t="shared" ref="I33:N33" si="11">I34</f>
        <v>200000</v>
      </c>
      <c r="J33" s="213">
        <f t="shared" si="11"/>
        <v>420000</v>
      </c>
      <c r="K33" s="349">
        <v>0</v>
      </c>
      <c r="L33" s="226">
        <f t="shared" si="11"/>
        <v>0</v>
      </c>
      <c r="M33" s="101">
        <f t="shared" si="11"/>
        <v>0</v>
      </c>
      <c r="N33" s="330">
        <f t="shared" si="11"/>
        <v>0</v>
      </c>
      <c r="O33" s="138">
        <f t="shared" si="10"/>
        <v>0</v>
      </c>
    </row>
    <row r="34" spans="1:15" s="94" customFormat="1" ht="12.95" customHeight="1">
      <c r="B34" s="100"/>
      <c r="C34" s="7"/>
      <c r="D34" s="32"/>
      <c r="E34" s="32"/>
      <c r="F34" s="116">
        <v>615500</v>
      </c>
      <c r="G34" s="129" t="s">
        <v>179</v>
      </c>
      <c r="H34" s="46" t="s">
        <v>205</v>
      </c>
      <c r="I34" s="269">
        <v>200000</v>
      </c>
      <c r="J34" s="269">
        <v>420000</v>
      </c>
      <c r="K34" s="346">
        <v>0</v>
      </c>
      <c r="L34" s="260"/>
      <c r="M34" s="107">
        <v>0</v>
      </c>
      <c r="N34" s="328">
        <f>SUM(L34:M34)</f>
        <v>0</v>
      </c>
      <c r="O34" s="139">
        <f t="shared" si="10"/>
        <v>0</v>
      </c>
    </row>
    <row r="35" spans="1:15" ht="12.95" customHeight="1">
      <c r="B35" s="9"/>
      <c r="C35" s="10"/>
      <c r="D35" s="10"/>
      <c r="E35" s="99"/>
      <c r="F35" s="111"/>
      <c r="G35" s="124"/>
      <c r="H35" s="18"/>
      <c r="I35" s="269"/>
      <c r="J35" s="269"/>
      <c r="K35" s="346"/>
      <c r="L35" s="260"/>
      <c r="M35" s="107"/>
      <c r="N35" s="329"/>
      <c r="O35" s="139" t="str">
        <f t="shared" si="2"/>
        <v/>
      </c>
    </row>
    <row r="36" spans="1:15" ht="12.95" customHeight="1">
      <c r="B36" s="11"/>
      <c r="C36" s="7"/>
      <c r="D36" s="7"/>
      <c r="E36" s="7"/>
      <c r="F36" s="110">
        <v>821000</v>
      </c>
      <c r="G36" s="123"/>
      <c r="H36" s="7" t="s">
        <v>12</v>
      </c>
      <c r="I36" s="270">
        <f t="shared" ref="I36:N36" si="12">SUM(I37:I38)</f>
        <v>1000</v>
      </c>
      <c r="J36" s="270">
        <f t="shared" si="12"/>
        <v>1000</v>
      </c>
      <c r="K36" s="348">
        <v>981</v>
      </c>
      <c r="L36" s="226">
        <f t="shared" si="12"/>
        <v>0</v>
      </c>
      <c r="M36" s="106">
        <f t="shared" si="12"/>
        <v>0</v>
      </c>
      <c r="N36" s="330">
        <f t="shared" si="12"/>
        <v>0</v>
      </c>
      <c r="O36" s="138">
        <f t="shared" si="2"/>
        <v>0</v>
      </c>
    </row>
    <row r="37" spans="1:15" ht="12.95" customHeight="1">
      <c r="B37" s="9"/>
      <c r="C37" s="10"/>
      <c r="D37" s="10"/>
      <c r="E37" s="99"/>
      <c r="F37" s="111">
        <v>821200</v>
      </c>
      <c r="G37" s="124"/>
      <c r="H37" s="10" t="s">
        <v>13</v>
      </c>
      <c r="I37" s="269">
        <v>0</v>
      </c>
      <c r="J37" s="269">
        <v>0</v>
      </c>
      <c r="K37" s="346">
        <v>0</v>
      </c>
      <c r="L37" s="260"/>
      <c r="M37" s="107">
        <v>0</v>
      </c>
      <c r="N37" s="328">
        <f t="shared" ref="N37:N38" si="13">SUM(L37:M37)</f>
        <v>0</v>
      </c>
      <c r="O37" s="139" t="str">
        <f t="shared" si="2"/>
        <v/>
      </c>
    </row>
    <row r="38" spans="1:15" ht="12.95" customHeight="1">
      <c r="B38" s="9"/>
      <c r="C38" s="10"/>
      <c r="D38" s="10"/>
      <c r="E38" s="99"/>
      <c r="F38" s="111">
        <v>821300</v>
      </c>
      <c r="G38" s="124"/>
      <c r="H38" s="10" t="s">
        <v>14</v>
      </c>
      <c r="I38" s="269">
        <v>1000</v>
      </c>
      <c r="J38" s="269">
        <v>1000</v>
      </c>
      <c r="K38" s="346">
        <v>981</v>
      </c>
      <c r="L38" s="260"/>
      <c r="M38" s="107">
        <v>0</v>
      </c>
      <c r="N38" s="328">
        <f t="shared" si="13"/>
        <v>0</v>
      </c>
      <c r="O38" s="139">
        <f>IF(J38=0,"",N38/J38*100)</f>
        <v>0</v>
      </c>
    </row>
    <row r="39" spans="1:15" ht="12.95" customHeight="1">
      <c r="B39" s="9"/>
      <c r="C39" s="10"/>
      <c r="D39" s="10"/>
      <c r="E39" s="99"/>
      <c r="F39" s="111"/>
      <c r="G39" s="124"/>
      <c r="H39" s="10"/>
      <c r="I39" s="381"/>
      <c r="J39" s="381"/>
      <c r="K39" s="383"/>
      <c r="L39" s="259"/>
      <c r="M39" s="104"/>
      <c r="N39" s="329"/>
      <c r="O39" s="139" t="str">
        <f t="shared" si="2"/>
        <v/>
      </c>
    </row>
    <row r="40" spans="1:15" ht="12.95" customHeight="1">
      <c r="B40" s="11"/>
      <c r="C40" s="7"/>
      <c r="D40" s="7"/>
      <c r="E40" s="7"/>
      <c r="F40" s="110"/>
      <c r="G40" s="123"/>
      <c r="H40" s="7" t="s">
        <v>15</v>
      </c>
      <c r="I40" s="347" t="s">
        <v>207</v>
      </c>
      <c r="J40" s="347" t="s">
        <v>207</v>
      </c>
      <c r="K40" s="350">
        <v>9</v>
      </c>
      <c r="L40" s="222"/>
      <c r="M40" s="106"/>
      <c r="N40" s="331"/>
      <c r="O40" s="139"/>
    </row>
    <row r="41" spans="1:15" ht="12.95" customHeight="1">
      <c r="B41" s="11"/>
      <c r="C41" s="7"/>
      <c r="D41" s="7"/>
      <c r="E41" s="7"/>
      <c r="F41" s="110"/>
      <c r="G41" s="123"/>
      <c r="H41" s="7" t="s">
        <v>29</v>
      </c>
      <c r="I41" s="14">
        <f t="shared" ref="I41:N41" si="14">I8+I13+I16+I29+I33+I36</f>
        <v>3321030</v>
      </c>
      <c r="J41" s="14">
        <f t="shared" si="14"/>
        <v>3321030</v>
      </c>
      <c r="K41" s="213">
        <f t="shared" si="14"/>
        <v>1460623</v>
      </c>
      <c r="L41" s="220">
        <f t="shared" si="14"/>
        <v>0</v>
      </c>
      <c r="M41" s="101">
        <f t="shared" si="14"/>
        <v>0</v>
      </c>
      <c r="N41" s="330">
        <f t="shared" si="14"/>
        <v>0</v>
      </c>
      <c r="O41" s="138">
        <f>IF(J41=0,"",N41/J41*100)</f>
        <v>0</v>
      </c>
    </row>
    <row r="42" spans="1:15" ht="12.95" customHeight="1">
      <c r="B42" s="11"/>
      <c r="C42" s="7"/>
      <c r="D42" s="7"/>
      <c r="E42" s="7"/>
      <c r="F42" s="110"/>
      <c r="G42" s="123"/>
      <c r="H42" s="7" t="s">
        <v>16</v>
      </c>
      <c r="I42" s="14">
        <f>I41</f>
        <v>3321030</v>
      </c>
      <c r="J42" s="14">
        <f>J41</f>
        <v>3321030</v>
      </c>
      <c r="K42" s="213">
        <f t="shared" ref="K42" si="15">K41</f>
        <v>1460623</v>
      </c>
      <c r="L42" s="220">
        <f t="shared" ref="L42:N43" si="16">L41</f>
        <v>0</v>
      </c>
      <c r="M42" s="101">
        <f t="shared" si="16"/>
        <v>0</v>
      </c>
      <c r="N42" s="330">
        <f t="shared" si="16"/>
        <v>0</v>
      </c>
      <c r="O42" s="138">
        <f t="shared" ref="O42:O43" si="17">IF(J42=0,"",N42/J42*100)</f>
        <v>0</v>
      </c>
    </row>
    <row r="43" spans="1:15" s="1" customFormat="1" ht="12.95" customHeight="1">
      <c r="A43" s="94"/>
      <c r="B43" s="11"/>
      <c r="C43" s="7"/>
      <c r="D43" s="7"/>
      <c r="E43" s="7"/>
      <c r="F43" s="110"/>
      <c r="G43" s="123"/>
      <c r="H43" s="7" t="s">
        <v>17</v>
      </c>
      <c r="I43" s="14">
        <f>I42</f>
        <v>3321030</v>
      </c>
      <c r="J43" s="14">
        <f>J42</f>
        <v>3321030</v>
      </c>
      <c r="K43" s="213">
        <f t="shared" ref="K43" si="18">K42</f>
        <v>1460623</v>
      </c>
      <c r="L43" s="220">
        <f t="shared" si="16"/>
        <v>0</v>
      </c>
      <c r="M43" s="101">
        <f t="shared" si="16"/>
        <v>0</v>
      </c>
      <c r="N43" s="330">
        <f t="shared" si="16"/>
        <v>0</v>
      </c>
      <c r="O43" s="138">
        <f t="shared" si="17"/>
        <v>0</v>
      </c>
    </row>
    <row r="44" spans="1:15" s="1" customFormat="1" ht="12.95" customHeight="1" thickBot="1">
      <c r="A44" s="94"/>
      <c r="B44" s="15"/>
      <c r="C44" s="16"/>
      <c r="D44" s="16"/>
      <c r="E44" s="16"/>
      <c r="F44" s="112"/>
      <c r="G44" s="125"/>
      <c r="H44" s="16"/>
      <c r="I44" s="26"/>
      <c r="J44" s="26"/>
      <c r="K44" s="214"/>
      <c r="L44" s="223"/>
      <c r="M44" s="26"/>
      <c r="N44" s="332"/>
      <c r="O44" s="141"/>
    </row>
    <row r="45" spans="1:15" s="1" customFormat="1" ht="12.95" customHeight="1">
      <c r="A45" s="94"/>
      <c r="B45" s="8"/>
      <c r="C45" s="8"/>
      <c r="D45" s="8"/>
      <c r="E45" s="97"/>
      <c r="F45" s="113"/>
      <c r="G45" s="126"/>
      <c r="H45" s="33"/>
      <c r="I45" s="36"/>
      <c r="J45" s="36"/>
      <c r="K45" s="36"/>
      <c r="L45" s="36"/>
      <c r="M45" s="36"/>
      <c r="N45" s="183"/>
      <c r="O45" s="142"/>
    </row>
    <row r="46" spans="1:15" s="1" customFormat="1" ht="12.95" customHeight="1">
      <c r="A46" s="94"/>
      <c r="B46" s="33"/>
      <c r="C46" s="8"/>
      <c r="D46" s="8"/>
      <c r="E46" s="97"/>
      <c r="F46" s="113"/>
      <c r="G46" s="126"/>
      <c r="H46" s="8"/>
      <c r="I46" s="36"/>
      <c r="J46" s="36"/>
      <c r="K46" s="36"/>
      <c r="L46" s="36"/>
      <c r="M46" s="36"/>
      <c r="N46" s="183"/>
      <c r="O46" s="142"/>
    </row>
    <row r="47" spans="1:15" ht="12.95" customHeight="1">
      <c r="B47" s="33"/>
      <c r="F47" s="113"/>
      <c r="G47" s="126"/>
      <c r="N47" s="183"/>
    </row>
    <row r="48" spans="1:15" ht="12.95" customHeight="1">
      <c r="B48" s="33"/>
      <c r="F48" s="113"/>
      <c r="G48" s="126"/>
      <c r="N48" s="183"/>
    </row>
    <row r="49" spans="2:14" ht="12.95" customHeight="1">
      <c r="B49" s="33"/>
      <c r="F49" s="113"/>
      <c r="G49" s="126"/>
      <c r="N49" s="183"/>
    </row>
    <row r="50" spans="2:14" ht="12.95" customHeight="1">
      <c r="F50" s="113"/>
      <c r="G50" s="126"/>
      <c r="N50" s="183"/>
    </row>
    <row r="51" spans="2:14" ht="12.95" customHeight="1">
      <c r="F51" s="113"/>
      <c r="G51" s="126"/>
      <c r="N51" s="183"/>
    </row>
    <row r="52" spans="2:14" ht="12.95" customHeight="1">
      <c r="F52" s="113"/>
      <c r="G52" s="126"/>
      <c r="N52" s="183"/>
    </row>
    <row r="53" spans="2:14" ht="12.95" customHeight="1">
      <c r="F53" s="113"/>
      <c r="G53" s="126"/>
      <c r="N53" s="183"/>
    </row>
    <row r="54" spans="2:14" ht="12.95" customHeight="1">
      <c r="F54" s="113"/>
      <c r="G54" s="126"/>
      <c r="N54" s="183"/>
    </row>
    <row r="55" spans="2:14" ht="12.95" customHeight="1">
      <c r="F55" s="113"/>
      <c r="G55" s="126"/>
      <c r="N55" s="183"/>
    </row>
    <row r="56" spans="2:14" ht="12.95" customHeight="1">
      <c r="F56" s="113"/>
      <c r="G56" s="126"/>
      <c r="N56" s="183"/>
    </row>
    <row r="57" spans="2:14" ht="12.95" customHeight="1">
      <c r="F57" s="113"/>
      <c r="G57" s="126"/>
      <c r="N57" s="183"/>
    </row>
    <row r="58" spans="2:14" ht="12.95" customHeight="1">
      <c r="F58" s="113"/>
      <c r="G58" s="126"/>
      <c r="N58" s="183"/>
    </row>
    <row r="59" spans="2:14" ht="12.95" customHeight="1">
      <c r="F59" s="113"/>
      <c r="G59" s="126"/>
      <c r="N59" s="183"/>
    </row>
    <row r="60" spans="2:14" ht="12.95" customHeight="1">
      <c r="F60" s="113"/>
      <c r="G60" s="126"/>
      <c r="N60" s="183"/>
    </row>
    <row r="61" spans="2:14" ht="12.95" customHeight="1">
      <c r="F61" s="113"/>
      <c r="G61" s="126"/>
      <c r="N61" s="183"/>
    </row>
    <row r="62" spans="2:14" ht="12.95" customHeight="1">
      <c r="F62" s="113"/>
      <c r="G62" s="126"/>
      <c r="N62" s="183"/>
    </row>
    <row r="63" spans="2:14" ht="12.95" customHeight="1">
      <c r="F63" s="113"/>
      <c r="G63" s="126"/>
      <c r="N63" s="183"/>
    </row>
    <row r="64" spans="2:14" ht="17.100000000000001" customHeight="1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26"/>
      <c r="N74" s="183"/>
    </row>
    <row r="75" spans="6:14" ht="14.25">
      <c r="F75" s="113"/>
      <c r="G75" s="126"/>
      <c r="N75" s="183"/>
    </row>
    <row r="76" spans="6:14" ht="14.25">
      <c r="F76" s="113"/>
      <c r="G76" s="126"/>
      <c r="N76" s="183"/>
    </row>
    <row r="77" spans="6:14" ht="14.25">
      <c r="F77" s="113"/>
      <c r="G77" s="126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 ht="14.25">
      <c r="F91" s="113"/>
      <c r="G91" s="113"/>
      <c r="N91" s="183"/>
    </row>
    <row r="92" spans="6:14" ht="14.25">
      <c r="F92" s="113"/>
      <c r="G92" s="113"/>
      <c r="N92" s="183"/>
    </row>
    <row r="93" spans="6:14" ht="14.25">
      <c r="F93" s="113"/>
      <c r="G93" s="113"/>
      <c r="N93" s="183"/>
    </row>
    <row r="94" spans="6:14" ht="14.25">
      <c r="F94" s="113"/>
      <c r="G94" s="113"/>
      <c r="N94" s="183"/>
    </row>
    <row r="95" spans="6:14">
      <c r="G95" s="113"/>
    </row>
    <row r="96" spans="6:14">
      <c r="G96" s="113"/>
    </row>
    <row r="97" spans="7:7">
      <c r="G97" s="113"/>
    </row>
    <row r="98" spans="7:7">
      <c r="G98" s="113"/>
    </row>
    <row r="99" spans="7:7">
      <c r="G99" s="113"/>
    </row>
    <row r="100" spans="7:7">
      <c r="G100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9"/>
  <dimension ref="A1:S100"/>
  <sheetViews>
    <sheetView topLeftCell="A37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" width="11" style="8" bestFit="1" customWidth="1"/>
    <col min="17" max="16384" width="9.140625" style="8"/>
  </cols>
  <sheetData>
    <row r="1" spans="1:19" ht="13.5" thickBot="1"/>
    <row r="2" spans="1:19" s="60" customFormat="1" ht="20.100000000000001" customHeight="1" thickTop="1" thickBot="1">
      <c r="B2" s="417" t="s">
        <v>193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9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160"/>
      <c r="M3" s="160"/>
      <c r="N3" s="160"/>
      <c r="O3" s="136"/>
      <c r="P3" s="161"/>
    </row>
    <row r="4" spans="1:19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9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9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9" s="2" customFormat="1" ht="12.95" customHeight="1">
      <c r="A7" s="95"/>
      <c r="B7" s="5" t="s">
        <v>46</v>
      </c>
      <c r="C7" s="6" t="s">
        <v>3</v>
      </c>
      <c r="D7" s="6" t="s">
        <v>4</v>
      </c>
      <c r="E7" s="293" t="s">
        <v>231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9" s="2" customFormat="1" ht="12.95" customHeight="1">
      <c r="A8" s="95"/>
      <c r="B8" s="5"/>
      <c r="C8" s="6"/>
      <c r="D8" s="6"/>
      <c r="E8" s="6"/>
      <c r="F8" s="110">
        <v>600000</v>
      </c>
      <c r="G8" s="123"/>
      <c r="H8" s="19" t="s">
        <v>35</v>
      </c>
      <c r="I8" s="389">
        <f t="shared" ref="I8:N8" si="0">I9</f>
        <v>12000</v>
      </c>
      <c r="J8" s="91">
        <f t="shared" si="0"/>
        <v>12000</v>
      </c>
      <c r="K8" s="394">
        <f t="shared" si="0"/>
        <v>3200</v>
      </c>
      <c r="L8" s="265">
        <f t="shared" si="0"/>
        <v>0</v>
      </c>
      <c r="M8" s="91">
        <f t="shared" si="0"/>
        <v>0</v>
      </c>
      <c r="N8" s="331">
        <f t="shared" si="0"/>
        <v>0</v>
      </c>
      <c r="O8" s="138">
        <f>IF(J8=0,"",N8/J8*100)</f>
        <v>0</v>
      </c>
    </row>
    <row r="9" spans="1:19" s="2" customFormat="1" ht="12.95" customHeight="1">
      <c r="A9" s="95"/>
      <c r="B9" s="5"/>
      <c r="C9" s="6"/>
      <c r="D9" s="6"/>
      <c r="E9" s="6"/>
      <c r="F9" s="111">
        <v>600000</v>
      </c>
      <c r="G9" s="124"/>
      <c r="H9" s="27" t="s">
        <v>25</v>
      </c>
      <c r="I9" s="344">
        <v>12000</v>
      </c>
      <c r="J9" s="93">
        <v>12000</v>
      </c>
      <c r="K9" s="345">
        <v>3200</v>
      </c>
      <c r="L9" s="221"/>
      <c r="M9" s="93">
        <v>0</v>
      </c>
      <c r="N9" s="329">
        <f>SUM(L9:M9)</f>
        <v>0</v>
      </c>
      <c r="O9" s="139">
        <f>IF(J9=0,"",N9/J9*100)</f>
        <v>0</v>
      </c>
    </row>
    <row r="10" spans="1:19" s="2" customFormat="1" ht="12.95" customHeight="1">
      <c r="A10" s="95"/>
      <c r="B10" s="5"/>
      <c r="C10" s="6"/>
      <c r="D10" s="6"/>
      <c r="E10" s="6"/>
      <c r="F10" s="110"/>
      <c r="G10" s="123"/>
      <c r="H10" s="4"/>
      <c r="I10" s="344"/>
      <c r="J10" s="93"/>
      <c r="K10" s="345"/>
      <c r="L10" s="221"/>
      <c r="M10" s="93"/>
      <c r="N10" s="329"/>
      <c r="O10" s="139" t="str">
        <f t="shared" ref="O10:O33" si="1">IF(J10=0,"",N10/J10*100)</f>
        <v/>
      </c>
    </row>
    <row r="11" spans="1:19" s="1" customFormat="1" ht="12.95" customHeight="1">
      <c r="A11" s="94"/>
      <c r="B11" s="11"/>
      <c r="C11" s="7"/>
      <c r="D11" s="7"/>
      <c r="E11" s="7"/>
      <c r="F11" s="110">
        <v>611000</v>
      </c>
      <c r="G11" s="123"/>
      <c r="H11" s="7" t="s">
        <v>64</v>
      </c>
      <c r="I11" s="342">
        <f t="shared" ref="I11:N11" si="2">SUM(I12:I14)</f>
        <v>375590</v>
      </c>
      <c r="J11" s="70">
        <f t="shared" si="2"/>
        <v>375590</v>
      </c>
      <c r="K11" s="348">
        <f t="shared" si="2"/>
        <v>273299</v>
      </c>
      <c r="L11" s="216">
        <f t="shared" si="2"/>
        <v>0</v>
      </c>
      <c r="M11" s="70">
        <f t="shared" si="2"/>
        <v>0</v>
      </c>
      <c r="N11" s="327">
        <f t="shared" si="2"/>
        <v>0</v>
      </c>
      <c r="O11" s="138">
        <f t="shared" si="1"/>
        <v>0</v>
      </c>
    </row>
    <row r="12" spans="1:19" ht="12.95" customHeight="1">
      <c r="B12" s="9"/>
      <c r="C12" s="10"/>
      <c r="D12" s="10"/>
      <c r="E12" s="99"/>
      <c r="F12" s="111">
        <v>611100</v>
      </c>
      <c r="G12" s="124"/>
      <c r="H12" s="18" t="s">
        <v>77</v>
      </c>
      <c r="I12" s="388">
        <v>313700</v>
      </c>
      <c r="J12" s="72">
        <v>313700</v>
      </c>
      <c r="K12" s="346">
        <v>226046</v>
      </c>
      <c r="L12" s="264"/>
      <c r="M12" s="72">
        <v>0</v>
      </c>
      <c r="N12" s="329">
        <f t="shared" ref="N12:N14" si="3">SUM(L12:M12)</f>
        <v>0</v>
      </c>
      <c r="O12" s="139">
        <f t="shared" si="1"/>
        <v>0</v>
      </c>
    </row>
    <row r="13" spans="1:19" ht="12.95" customHeight="1">
      <c r="B13" s="9"/>
      <c r="C13" s="10"/>
      <c r="D13" s="10"/>
      <c r="E13" s="99"/>
      <c r="F13" s="111">
        <v>611200</v>
      </c>
      <c r="G13" s="124"/>
      <c r="H13" s="10" t="s">
        <v>78</v>
      </c>
      <c r="I13" s="343">
        <v>61890</v>
      </c>
      <c r="J13" s="69">
        <v>61890</v>
      </c>
      <c r="K13" s="345">
        <v>47253</v>
      </c>
      <c r="L13" s="217"/>
      <c r="M13" s="69">
        <v>0</v>
      </c>
      <c r="N13" s="329">
        <f t="shared" si="3"/>
        <v>0</v>
      </c>
      <c r="O13" s="139">
        <f t="shared" si="1"/>
        <v>0</v>
      </c>
      <c r="S13" s="278" t="s">
        <v>69</v>
      </c>
    </row>
    <row r="14" spans="1:19" ht="12.95" customHeight="1">
      <c r="B14" s="9"/>
      <c r="C14" s="10"/>
      <c r="D14" s="10"/>
      <c r="E14" s="99"/>
      <c r="F14" s="111">
        <v>611200</v>
      </c>
      <c r="G14" s="124"/>
      <c r="H14" s="68" t="s">
        <v>104</v>
      </c>
      <c r="I14" s="343">
        <v>0</v>
      </c>
      <c r="J14" s="69">
        <v>0</v>
      </c>
      <c r="K14" s="345">
        <v>0</v>
      </c>
      <c r="L14" s="217"/>
      <c r="M14" s="69">
        <v>0</v>
      </c>
      <c r="N14" s="329">
        <f t="shared" si="3"/>
        <v>0</v>
      </c>
      <c r="O14" s="139" t="str">
        <f t="shared" si="1"/>
        <v/>
      </c>
      <c r="Q14" s="35"/>
    </row>
    <row r="15" spans="1:19" ht="12.95" customHeight="1">
      <c r="B15" s="9"/>
      <c r="C15" s="10"/>
      <c r="D15" s="10"/>
      <c r="E15" s="99"/>
      <c r="F15" s="111"/>
      <c r="G15" s="124"/>
      <c r="H15" s="18"/>
      <c r="I15" s="343"/>
      <c r="J15" s="69"/>
      <c r="K15" s="345"/>
      <c r="L15" s="217"/>
      <c r="M15" s="69"/>
      <c r="N15" s="328"/>
      <c r="O15" s="139" t="str">
        <f t="shared" si="1"/>
        <v/>
      </c>
    </row>
    <row r="16" spans="1:19" s="1" customFormat="1" ht="12.95" customHeight="1">
      <c r="A16" s="94"/>
      <c r="B16" s="11"/>
      <c r="C16" s="7"/>
      <c r="D16" s="7"/>
      <c r="E16" s="7"/>
      <c r="F16" s="110">
        <v>612000</v>
      </c>
      <c r="G16" s="123"/>
      <c r="H16" s="7" t="s">
        <v>63</v>
      </c>
      <c r="I16" s="342">
        <f t="shared" ref="I16:N16" si="4">I17+I18</f>
        <v>33930</v>
      </c>
      <c r="J16" s="70">
        <f t="shared" si="4"/>
        <v>33930</v>
      </c>
      <c r="K16" s="348">
        <f t="shared" si="4"/>
        <v>23931</v>
      </c>
      <c r="L16" s="216">
        <f t="shared" si="4"/>
        <v>0</v>
      </c>
      <c r="M16" s="70">
        <f t="shared" si="4"/>
        <v>0</v>
      </c>
      <c r="N16" s="327">
        <f t="shared" si="4"/>
        <v>0</v>
      </c>
      <c r="O16" s="138">
        <f t="shared" si="1"/>
        <v>0</v>
      </c>
    </row>
    <row r="17" spans="1:18" ht="12.95" customHeight="1">
      <c r="B17" s="9"/>
      <c r="C17" s="10"/>
      <c r="D17" s="10"/>
      <c r="E17" s="99"/>
      <c r="F17" s="111">
        <v>612100</v>
      </c>
      <c r="G17" s="124"/>
      <c r="H17" s="12" t="s">
        <v>5</v>
      </c>
      <c r="I17" s="343">
        <v>33930</v>
      </c>
      <c r="J17" s="69">
        <v>33930</v>
      </c>
      <c r="K17" s="345">
        <v>23931</v>
      </c>
      <c r="L17" s="217"/>
      <c r="M17" s="69">
        <v>0</v>
      </c>
      <c r="N17" s="329">
        <f>SUM(L17:M17)</f>
        <v>0</v>
      </c>
      <c r="O17" s="139">
        <f t="shared" si="1"/>
        <v>0</v>
      </c>
    </row>
    <row r="18" spans="1:18" ht="12.95" customHeight="1">
      <c r="B18" s="9"/>
      <c r="C18" s="10"/>
      <c r="D18" s="10"/>
      <c r="E18" s="99"/>
      <c r="F18" s="111"/>
      <c r="G18" s="124"/>
      <c r="H18" s="10"/>
      <c r="I18" s="224"/>
      <c r="J18" s="92"/>
      <c r="K18" s="395"/>
      <c r="L18" s="221"/>
      <c r="M18" s="92"/>
      <c r="N18" s="329"/>
      <c r="O18" s="139" t="str">
        <f t="shared" si="1"/>
        <v/>
      </c>
    </row>
    <row r="19" spans="1:18" s="1" customFormat="1" ht="12.95" customHeight="1">
      <c r="A19" s="94"/>
      <c r="B19" s="11"/>
      <c r="C19" s="7"/>
      <c r="D19" s="7"/>
      <c r="E19" s="7"/>
      <c r="F19" s="110">
        <v>613000</v>
      </c>
      <c r="G19" s="123"/>
      <c r="H19" s="7" t="s">
        <v>65</v>
      </c>
      <c r="I19" s="382">
        <f t="shared" ref="I19:N19" si="5">SUM(I20:I30)</f>
        <v>104500</v>
      </c>
      <c r="J19" s="105">
        <f t="shared" si="5"/>
        <v>104500</v>
      </c>
      <c r="K19" s="387">
        <f t="shared" si="5"/>
        <v>67649</v>
      </c>
      <c r="L19" s="226">
        <f t="shared" si="5"/>
        <v>0</v>
      </c>
      <c r="M19" s="105">
        <f t="shared" si="5"/>
        <v>0</v>
      </c>
      <c r="N19" s="330">
        <f t="shared" si="5"/>
        <v>0</v>
      </c>
      <c r="O19" s="138">
        <f t="shared" si="1"/>
        <v>0</v>
      </c>
    </row>
    <row r="20" spans="1:18" ht="12.95" customHeight="1">
      <c r="B20" s="9"/>
      <c r="C20" s="10"/>
      <c r="D20" s="10"/>
      <c r="E20" s="99"/>
      <c r="F20" s="111">
        <v>613100</v>
      </c>
      <c r="G20" s="124"/>
      <c r="H20" s="10" t="s">
        <v>6</v>
      </c>
      <c r="I20" s="224">
        <v>4000</v>
      </c>
      <c r="J20" s="92">
        <v>4000</v>
      </c>
      <c r="K20" s="395">
        <v>688</v>
      </c>
      <c r="L20" s="221"/>
      <c r="M20" s="92">
        <v>0</v>
      </c>
      <c r="N20" s="329">
        <f t="shared" ref="N20:N30" si="6">SUM(L20:M20)</f>
        <v>0</v>
      </c>
      <c r="O20" s="139">
        <f t="shared" si="1"/>
        <v>0</v>
      </c>
    </row>
    <row r="21" spans="1:18" ht="12.95" customHeight="1">
      <c r="B21" s="9"/>
      <c r="C21" s="10"/>
      <c r="D21" s="10"/>
      <c r="E21" s="99"/>
      <c r="F21" s="111">
        <v>613200</v>
      </c>
      <c r="G21" s="124"/>
      <c r="H21" s="10" t="s">
        <v>7</v>
      </c>
      <c r="I21" s="224">
        <v>0</v>
      </c>
      <c r="J21" s="92">
        <v>0</v>
      </c>
      <c r="K21" s="395">
        <v>0</v>
      </c>
      <c r="L21" s="221"/>
      <c r="M21" s="92">
        <v>0</v>
      </c>
      <c r="N21" s="329">
        <f t="shared" si="6"/>
        <v>0</v>
      </c>
      <c r="O21" s="139" t="str">
        <f t="shared" si="1"/>
        <v/>
      </c>
    </row>
    <row r="22" spans="1:18" ht="12.95" customHeight="1">
      <c r="B22" s="9"/>
      <c r="C22" s="10"/>
      <c r="D22" s="10"/>
      <c r="E22" s="99"/>
      <c r="F22" s="111">
        <v>613300</v>
      </c>
      <c r="G22" s="124"/>
      <c r="H22" s="18" t="s">
        <v>79</v>
      </c>
      <c r="I22" s="224">
        <v>7600</v>
      </c>
      <c r="J22" s="92">
        <v>7600</v>
      </c>
      <c r="K22" s="395">
        <v>5548</v>
      </c>
      <c r="L22" s="221"/>
      <c r="M22" s="92">
        <v>0</v>
      </c>
      <c r="N22" s="329">
        <f t="shared" si="6"/>
        <v>0</v>
      </c>
      <c r="O22" s="139">
        <f t="shared" si="1"/>
        <v>0</v>
      </c>
    </row>
    <row r="23" spans="1:18" ht="12.95" customHeight="1">
      <c r="B23" s="9"/>
      <c r="C23" s="10"/>
      <c r="D23" s="10"/>
      <c r="E23" s="99"/>
      <c r="F23" s="111">
        <v>613400</v>
      </c>
      <c r="G23" s="124"/>
      <c r="H23" s="10" t="s">
        <v>66</v>
      </c>
      <c r="I23" s="224">
        <v>3000</v>
      </c>
      <c r="J23" s="92">
        <v>3000</v>
      </c>
      <c r="K23" s="395">
        <v>1446</v>
      </c>
      <c r="L23" s="221"/>
      <c r="M23" s="92">
        <v>0</v>
      </c>
      <c r="N23" s="329">
        <f t="shared" si="6"/>
        <v>0</v>
      </c>
      <c r="O23" s="139">
        <f t="shared" si="1"/>
        <v>0</v>
      </c>
    </row>
    <row r="24" spans="1:18" ht="12.95" customHeight="1">
      <c r="B24" s="9"/>
      <c r="C24" s="10"/>
      <c r="D24" s="10"/>
      <c r="E24" s="99"/>
      <c r="F24" s="111">
        <v>613500</v>
      </c>
      <c r="G24" s="124"/>
      <c r="H24" s="10" t="s">
        <v>8</v>
      </c>
      <c r="I24" s="344">
        <v>0</v>
      </c>
      <c r="J24" s="93">
        <v>0</v>
      </c>
      <c r="K24" s="345">
        <v>0</v>
      </c>
      <c r="L24" s="221"/>
      <c r="M24" s="93">
        <v>0</v>
      </c>
      <c r="N24" s="329">
        <f t="shared" si="6"/>
        <v>0</v>
      </c>
      <c r="O24" s="139" t="str">
        <f t="shared" si="1"/>
        <v/>
      </c>
    </row>
    <row r="25" spans="1:18" ht="12.95" customHeight="1">
      <c r="B25" s="9"/>
      <c r="C25" s="10"/>
      <c r="D25" s="10"/>
      <c r="E25" s="99"/>
      <c r="F25" s="111">
        <v>613600</v>
      </c>
      <c r="G25" s="124"/>
      <c r="H25" s="18" t="s">
        <v>80</v>
      </c>
      <c r="I25" s="344">
        <v>0</v>
      </c>
      <c r="J25" s="93">
        <v>0</v>
      </c>
      <c r="K25" s="345">
        <v>0</v>
      </c>
      <c r="L25" s="221"/>
      <c r="M25" s="93">
        <v>0</v>
      </c>
      <c r="N25" s="329">
        <f t="shared" si="6"/>
        <v>0</v>
      </c>
      <c r="O25" s="139" t="str">
        <f t="shared" si="1"/>
        <v/>
      </c>
    </row>
    <row r="26" spans="1:18" ht="12.95" customHeight="1">
      <c r="B26" s="9"/>
      <c r="C26" s="10"/>
      <c r="D26" s="10"/>
      <c r="E26" s="99"/>
      <c r="F26" s="111">
        <v>613700</v>
      </c>
      <c r="G26" s="124"/>
      <c r="H26" s="10" t="s">
        <v>9</v>
      </c>
      <c r="I26" s="269">
        <v>1500</v>
      </c>
      <c r="J26" s="107">
        <v>1500</v>
      </c>
      <c r="K26" s="346">
        <v>620</v>
      </c>
      <c r="L26" s="260"/>
      <c r="M26" s="107">
        <v>0</v>
      </c>
      <c r="N26" s="329">
        <f t="shared" si="6"/>
        <v>0</v>
      </c>
      <c r="O26" s="139">
        <f t="shared" si="1"/>
        <v>0</v>
      </c>
    </row>
    <row r="27" spans="1:18" ht="12.95" customHeight="1">
      <c r="B27" s="9"/>
      <c r="C27" s="10"/>
      <c r="D27" s="10"/>
      <c r="E27" s="99"/>
      <c r="F27" s="111">
        <v>613800</v>
      </c>
      <c r="G27" s="124"/>
      <c r="H27" s="10" t="s">
        <v>67</v>
      </c>
      <c r="I27" s="344">
        <v>9600</v>
      </c>
      <c r="J27" s="93">
        <v>9600</v>
      </c>
      <c r="K27" s="345">
        <v>6917</v>
      </c>
      <c r="L27" s="221"/>
      <c r="M27" s="93">
        <v>0</v>
      </c>
      <c r="N27" s="329">
        <f t="shared" si="6"/>
        <v>0</v>
      </c>
      <c r="O27" s="139">
        <f t="shared" si="1"/>
        <v>0</v>
      </c>
    </row>
    <row r="28" spans="1:18" ht="12.95" customHeight="1">
      <c r="B28" s="9"/>
      <c r="C28" s="10"/>
      <c r="D28" s="10"/>
      <c r="E28" s="99"/>
      <c r="F28" s="111">
        <v>613900</v>
      </c>
      <c r="G28" s="124"/>
      <c r="H28" s="10" t="s">
        <v>68</v>
      </c>
      <c r="I28" s="390">
        <v>13800</v>
      </c>
      <c r="J28" s="90">
        <v>13800</v>
      </c>
      <c r="K28" s="195">
        <v>11802</v>
      </c>
      <c r="L28" s="412"/>
      <c r="M28" s="90">
        <v>0</v>
      </c>
      <c r="N28" s="329">
        <f t="shared" si="6"/>
        <v>0</v>
      </c>
      <c r="O28" s="139">
        <f t="shared" si="1"/>
        <v>0</v>
      </c>
    </row>
    <row r="29" spans="1:18" ht="12.95" customHeight="1">
      <c r="B29" s="9"/>
      <c r="C29" s="10"/>
      <c r="D29" s="10"/>
      <c r="E29" s="289"/>
      <c r="F29" s="117">
        <v>613900</v>
      </c>
      <c r="G29" s="130" t="s">
        <v>134</v>
      </c>
      <c r="H29" s="18" t="s">
        <v>106</v>
      </c>
      <c r="I29" s="344">
        <v>65000</v>
      </c>
      <c r="J29" s="93">
        <v>65000</v>
      </c>
      <c r="K29" s="345">
        <v>40628</v>
      </c>
      <c r="L29" s="221"/>
      <c r="M29" s="93">
        <v>0</v>
      </c>
      <c r="N29" s="329">
        <f t="shared" si="6"/>
        <v>0</v>
      </c>
      <c r="O29" s="139">
        <f t="shared" si="1"/>
        <v>0</v>
      </c>
      <c r="P29" s="411"/>
      <c r="R29" s="278"/>
    </row>
    <row r="30" spans="1:18" ht="12.95" customHeight="1">
      <c r="B30" s="9"/>
      <c r="C30" s="10"/>
      <c r="D30" s="10"/>
      <c r="E30" s="99"/>
      <c r="F30" s="111">
        <v>613900</v>
      </c>
      <c r="G30" s="124"/>
      <c r="H30" s="68" t="s">
        <v>105</v>
      </c>
      <c r="I30" s="344">
        <v>0</v>
      </c>
      <c r="J30" s="93">
        <v>0</v>
      </c>
      <c r="K30" s="345">
        <v>0</v>
      </c>
      <c r="L30" s="221"/>
      <c r="M30" s="93">
        <v>0</v>
      </c>
      <c r="N30" s="329">
        <f t="shared" si="6"/>
        <v>0</v>
      </c>
      <c r="O30" s="139" t="str">
        <f t="shared" si="1"/>
        <v/>
      </c>
    </row>
    <row r="31" spans="1:18" ht="7.5" customHeight="1">
      <c r="B31" s="9"/>
      <c r="C31" s="10"/>
      <c r="D31" s="10"/>
      <c r="E31" s="289"/>
      <c r="F31" s="117"/>
      <c r="G31" s="130"/>
      <c r="H31" s="10"/>
      <c r="I31" s="344"/>
      <c r="J31" s="93"/>
      <c r="K31" s="345"/>
      <c r="L31" s="221"/>
      <c r="M31" s="93"/>
      <c r="N31" s="329"/>
      <c r="O31" s="139" t="str">
        <f t="shared" si="1"/>
        <v/>
      </c>
    </row>
    <row r="32" spans="1:18" s="1" customFormat="1" ht="12.95" customHeight="1">
      <c r="A32" s="94"/>
      <c r="B32" s="11"/>
      <c r="C32" s="7"/>
      <c r="D32" s="22"/>
      <c r="E32" s="22"/>
      <c r="F32" s="110">
        <v>614000</v>
      </c>
      <c r="G32" s="123"/>
      <c r="H32" s="7" t="s">
        <v>81</v>
      </c>
      <c r="I32" s="270">
        <f t="shared" ref="I32:N32" si="7">SUM(I33:I35)</f>
        <v>480000</v>
      </c>
      <c r="J32" s="106">
        <f t="shared" si="7"/>
        <v>480000</v>
      </c>
      <c r="K32" s="348">
        <f t="shared" si="7"/>
        <v>262163</v>
      </c>
      <c r="L32" s="226">
        <f t="shared" si="7"/>
        <v>0</v>
      </c>
      <c r="M32" s="106">
        <f t="shared" si="7"/>
        <v>0</v>
      </c>
      <c r="N32" s="330">
        <f t="shared" si="7"/>
        <v>0</v>
      </c>
      <c r="O32" s="138">
        <f t="shared" si="1"/>
        <v>0</v>
      </c>
    </row>
    <row r="33" spans="1:17" ht="12.95" customHeight="1">
      <c r="B33" s="9"/>
      <c r="C33" s="10"/>
      <c r="D33" s="21"/>
      <c r="E33" s="21"/>
      <c r="F33" s="111">
        <v>614100</v>
      </c>
      <c r="G33" s="122" t="s">
        <v>135</v>
      </c>
      <c r="H33" s="28" t="s">
        <v>97</v>
      </c>
      <c r="I33" s="344">
        <v>350000</v>
      </c>
      <c r="J33" s="93">
        <v>350000</v>
      </c>
      <c r="K33" s="345">
        <v>132848</v>
      </c>
      <c r="L33" s="221"/>
      <c r="M33" s="93">
        <v>0</v>
      </c>
      <c r="N33" s="329">
        <f t="shared" ref="N33:N35" si="8">SUM(L33:M33)</f>
        <v>0</v>
      </c>
      <c r="O33" s="139">
        <f t="shared" si="1"/>
        <v>0</v>
      </c>
      <c r="P33" s="41"/>
      <c r="Q33" s="33"/>
    </row>
    <row r="34" spans="1:17" ht="12.95" customHeight="1">
      <c r="B34" s="9"/>
      <c r="C34" s="10"/>
      <c r="D34" s="21"/>
      <c r="E34" s="21"/>
      <c r="F34" s="146">
        <v>614800</v>
      </c>
      <c r="G34" s="132" t="s">
        <v>136</v>
      </c>
      <c r="H34" s="28" t="s">
        <v>27</v>
      </c>
      <c r="I34" s="344">
        <v>70000</v>
      </c>
      <c r="J34" s="93">
        <v>88000</v>
      </c>
      <c r="K34" s="345">
        <v>87317</v>
      </c>
      <c r="L34" s="221"/>
      <c r="M34" s="93">
        <v>0</v>
      </c>
      <c r="N34" s="329">
        <f t="shared" si="8"/>
        <v>0</v>
      </c>
      <c r="O34" s="139">
        <f>IF(J34=0,"",N34/J34*100)</f>
        <v>0</v>
      </c>
      <c r="P34" s="33"/>
    </row>
    <row r="35" spans="1:17" ht="24.75" customHeight="1">
      <c r="B35" s="9"/>
      <c r="C35" s="10"/>
      <c r="D35" s="21"/>
      <c r="E35" s="21"/>
      <c r="F35" s="146">
        <v>614800</v>
      </c>
      <c r="G35" s="132" t="s">
        <v>137</v>
      </c>
      <c r="H35" s="80" t="s">
        <v>110</v>
      </c>
      <c r="I35" s="344">
        <v>60000</v>
      </c>
      <c r="J35" s="93">
        <v>42000</v>
      </c>
      <c r="K35" s="345">
        <v>41998</v>
      </c>
      <c r="L35" s="221"/>
      <c r="M35" s="93">
        <v>0</v>
      </c>
      <c r="N35" s="329">
        <f t="shared" si="8"/>
        <v>0</v>
      </c>
      <c r="O35" s="139">
        <f t="shared" ref="O35:O56" si="9">IF(J35=0,"",N35/J35*100)</f>
        <v>0</v>
      </c>
      <c r="P35" s="33"/>
    </row>
    <row r="36" spans="1:17" ht="7.5" customHeight="1">
      <c r="B36" s="9"/>
      <c r="C36" s="10"/>
      <c r="D36" s="21"/>
      <c r="E36" s="290"/>
      <c r="F36" s="147"/>
      <c r="G36" s="133"/>
      <c r="H36" s="28"/>
      <c r="I36" s="344"/>
      <c r="J36" s="93"/>
      <c r="K36" s="345"/>
      <c r="L36" s="221"/>
      <c r="M36" s="93"/>
      <c r="N36" s="329"/>
      <c r="O36" s="139" t="str">
        <f t="shared" si="9"/>
        <v/>
      </c>
    </row>
    <row r="37" spans="1:17" ht="12.95" customHeight="1">
      <c r="B37" s="9"/>
      <c r="C37" s="10"/>
      <c r="D37" s="10"/>
      <c r="E37" s="291"/>
      <c r="F37" s="120">
        <v>616000</v>
      </c>
      <c r="G37" s="134"/>
      <c r="H37" s="23" t="s">
        <v>84</v>
      </c>
      <c r="I37" s="391">
        <f t="shared" ref="I37:N37" si="10">SUM(I38:I41)</f>
        <v>44710</v>
      </c>
      <c r="J37" s="391">
        <f t="shared" si="10"/>
        <v>44710</v>
      </c>
      <c r="K37" s="194">
        <f t="shared" si="10"/>
        <v>36512</v>
      </c>
      <c r="L37" s="266">
        <f t="shared" si="10"/>
        <v>0</v>
      </c>
      <c r="M37" s="88">
        <f t="shared" si="10"/>
        <v>0</v>
      </c>
      <c r="N37" s="330">
        <f t="shared" si="10"/>
        <v>0</v>
      </c>
      <c r="O37" s="138">
        <f t="shared" si="9"/>
        <v>0</v>
      </c>
    </row>
    <row r="38" spans="1:17" s="97" customFormat="1" ht="12.95" customHeight="1">
      <c r="B38" s="98"/>
      <c r="C38" s="99"/>
      <c r="D38" s="99"/>
      <c r="E38" s="200"/>
      <c r="F38" s="118">
        <v>616200</v>
      </c>
      <c r="G38" s="122" t="s">
        <v>138</v>
      </c>
      <c r="H38" s="30" t="s">
        <v>263</v>
      </c>
      <c r="I38" s="344">
        <v>19640</v>
      </c>
      <c r="J38" s="93">
        <v>19640</v>
      </c>
      <c r="K38" s="345">
        <v>18802</v>
      </c>
      <c r="L38" s="221"/>
      <c r="M38" s="93">
        <v>0</v>
      </c>
      <c r="N38" s="329">
        <f t="shared" ref="N38:N39" si="11">SUM(L38:M38)</f>
        <v>0</v>
      </c>
      <c r="O38" s="139">
        <f t="shared" ref="O38:O39" si="12">IF(J38=0,"",N38/J38*100)</f>
        <v>0</v>
      </c>
    </row>
    <row r="39" spans="1:17" s="97" customFormat="1" ht="12.95" customHeight="1">
      <c r="B39" s="98"/>
      <c r="C39" s="99"/>
      <c r="D39" s="99"/>
      <c r="E39" s="200"/>
      <c r="F39" s="118">
        <v>616200</v>
      </c>
      <c r="G39" s="122" t="s">
        <v>139</v>
      </c>
      <c r="H39" s="30" t="s">
        <v>264</v>
      </c>
      <c r="I39" s="344">
        <v>25070</v>
      </c>
      <c r="J39" s="93">
        <v>25070</v>
      </c>
      <c r="K39" s="345">
        <v>17710</v>
      </c>
      <c r="L39" s="221"/>
      <c r="M39" s="93">
        <v>0</v>
      </c>
      <c r="N39" s="329">
        <f t="shared" si="11"/>
        <v>0</v>
      </c>
      <c r="O39" s="139">
        <f t="shared" si="12"/>
        <v>0</v>
      </c>
    </row>
    <row r="40" spans="1:17" ht="12.95" customHeight="1">
      <c r="B40" s="9"/>
      <c r="C40" s="10"/>
      <c r="D40" s="10"/>
      <c r="E40" s="200"/>
      <c r="F40" s="118">
        <v>616300</v>
      </c>
      <c r="G40" s="122" t="s">
        <v>138</v>
      </c>
      <c r="H40" s="30" t="s">
        <v>86</v>
      </c>
      <c r="I40" s="344">
        <v>0</v>
      </c>
      <c r="J40" s="93">
        <v>0</v>
      </c>
      <c r="K40" s="345">
        <v>0</v>
      </c>
      <c r="L40" s="221"/>
      <c r="M40" s="93">
        <v>0</v>
      </c>
      <c r="N40" s="329">
        <f t="shared" ref="N40:N41" si="13">SUM(L40:M40)</f>
        <v>0</v>
      </c>
      <c r="O40" s="139" t="str">
        <f t="shared" si="9"/>
        <v/>
      </c>
    </row>
    <row r="41" spans="1:17" ht="12.95" customHeight="1">
      <c r="B41" s="9"/>
      <c r="C41" s="10"/>
      <c r="D41" s="10"/>
      <c r="E41" s="200"/>
      <c r="F41" s="118">
        <v>616300</v>
      </c>
      <c r="G41" s="122" t="s">
        <v>139</v>
      </c>
      <c r="H41" s="30" t="s">
        <v>89</v>
      </c>
      <c r="I41" s="344">
        <v>0</v>
      </c>
      <c r="J41" s="93">
        <v>0</v>
      </c>
      <c r="K41" s="345">
        <v>0</v>
      </c>
      <c r="L41" s="221"/>
      <c r="M41" s="93">
        <v>0</v>
      </c>
      <c r="N41" s="329">
        <f t="shared" si="13"/>
        <v>0</v>
      </c>
      <c r="O41" s="139" t="str">
        <f t="shared" si="9"/>
        <v/>
      </c>
    </row>
    <row r="42" spans="1:17" ht="8.25" customHeight="1">
      <c r="B42" s="9"/>
      <c r="C42" s="10"/>
      <c r="D42" s="10"/>
      <c r="E42" s="99"/>
      <c r="F42" s="111"/>
      <c r="G42" s="124"/>
      <c r="H42" s="10"/>
      <c r="I42" s="270"/>
      <c r="J42" s="106"/>
      <c r="K42" s="348"/>
      <c r="L42" s="226"/>
      <c r="M42" s="106"/>
      <c r="N42" s="330"/>
      <c r="O42" s="139" t="str">
        <f t="shared" si="9"/>
        <v/>
      </c>
    </row>
    <row r="43" spans="1:17" ht="12.95" customHeight="1">
      <c r="B43" s="11"/>
      <c r="C43" s="7"/>
      <c r="D43" s="7"/>
      <c r="E43" s="7"/>
      <c r="F43" s="110">
        <v>821000</v>
      </c>
      <c r="G43" s="123"/>
      <c r="H43" s="7" t="s">
        <v>12</v>
      </c>
      <c r="I43" s="270">
        <f t="shared" ref="I43:N43" si="14">SUM(I44:I45)</f>
        <v>2000</v>
      </c>
      <c r="J43" s="106">
        <f t="shared" si="14"/>
        <v>2000</v>
      </c>
      <c r="K43" s="348">
        <f t="shared" si="14"/>
        <v>0</v>
      </c>
      <c r="L43" s="226">
        <f t="shared" si="14"/>
        <v>0</v>
      </c>
      <c r="M43" s="106">
        <f t="shared" si="14"/>
        <v>0</v>
      </c>
      <c r="N43" s="330">
        <f t="shared" si="14"/>
        <v>0</v>
      </c>
      <c r="O43" s="138">
        <f t="shared" si="9"/>
        <v>0</v>
      </c>
    </row>
    <row r="44" spans="1:17" ht="12.95" customHeight="1">
      <c r="B44" s="9"/>
      <c r="C44" s="10"/>
      <c r="D44" s="10"/>
      <c r="E44" s="99"/>
      <c r="F44" s="111">
        <v>821200</v>
      </c>
      <c r="G44" s="124"/>
      <c r="H44" s="10" t="s">
        <v>13</v>
      </c>
      <c r="I44" s="269">
        <v>0</v>
      </c>
      <c r="J44" s="107">
        <v>0</v>
      </c>
      <c r="K44" s="346">
        <v>0</v>
      </c>
      <c r="L44" s="260"/>
      <c r="M44" s="107">
        <v>0</v>
      </c>
      <c r="N44" s="329">
        <f t="shared" ref="N44:N45" si="15">SUM(L44:M44)</f>
        <v>0</v>
      </c>
      <c r="O44" s="139" t="str">
        <f t="shared" si="9"/>
        <v/>
      </c>
    </row>
    <row r="45" spans="1:17" s="1" customFormat="1" ht="12.95" customHeight="1">
      <c r="A45" s="94"/>
      <c r="B45" s="9"/>
      <c r="C45" s="10"/>
      <c r="D45" s="10"/>
      <c r="E45" s="99"/>
      <c r="F45" s="111">
        <v>821300</v>
      </c>
      <c r="G45" s="124"/>
      <c r="H45" s="10" t="s">
        <v>14</v>
      </c>
      <c r="I45" s="269">
        <v>2000</v>
      </c>
      <c r="J45" s="107">
        <v>2000</v>
      </c>
      <c r="K45" s="346">
        <v>0</v>
      </c>
      <c r="L45" s="260"/>
      <c r="M45" s="107">
        <v>0</v>
      </c>
      <c r="N45" s="329">
        <f t="shared" si="15"/>
        <v>0</v>
      </c>
      <c r="O45" s="139">
        <f t="shared" si="9"/>
        <v>0</v>
      </c>
    </row>
    <row r="46" spans="1:17" ht="9" customHeight="1">
      <c r="B46" s="9"/>
      <c r="C46" s="10"/>
      <c r="D46" s="10"/>
      <c r="E46" s="99"/>
      <c r="F46" s="111"/>
      <c r="G46" s="124"/>
      <c r="H46" s="10"/>
      <c r="I46" s="344"/>
      <c r="J46" s="93"/>
      <c r="K46" s="345"/>
      <c r="L46" s="221"/>
      <c r="M46" s="93"/>
      <c r="N46" s="329"/>
      <c r="O46" s="139" t="str">
        <f t="shared" si="9"/>
        <v/>
      </c>
    </row>
    <row r="47" spans="1:17" ht="12.95" customHeight="1">
      <c r="B47" s="11"/>
      <c r="C47" s="7"/>
      <c r="D47" s="7"/>
      <c r="E47" s="7"/>
      <c r="F47" s="110">
        <v>823000</v>
      </c>
      <c r="G47" s="123"/>
      <c r="H47" s="7" t="s">
        <v>87</v>
      </c>
      <c r="I47" s="270">
        <f>SUM(I48:I51)</f>
        <v>518280</v>
      </c>
      <c r="J47" s="106">
        <f t="shared" ref="J47:N47" si="16">SUM(J48:J51)</f>
        <v>518280</v>
      </c>
      <c r="K47" s="348">
        <f t="shared" si="16"/>
        <v>514992</v>
      </c>
      <c r="L47" s="226">
        <f t="shared" si="16"/>
        <v>0</v>
      </c>
      <c r="M47" s="106">
        <f t="shared" si="16"/>
        <v>0</v>
      </c>
      <c r="N47" s="330">
        <f t="shared" si="16"/>
        <v>0</v>
      </c>
      <c r="O47" s="138">
        <f t="shared" si="9"/>
        <v>0</v>
      </c>
    </row>
    <row r="48" spans="1:17" s="97" customFormat="1" ht="12.95" customHeight="1">
      <c r="B48" s="98"/>
      <c r="C48" s="99"/>
      <c r="D48" s="99"/>
      <c r="E48" s="99"/>
      <c r="F48" s="111">
        <v>823200</v>
      </c>
      <c r="G48" s="124" t="s">
        <v>138</v>
      </c>
      <c r="H48" s="148" t="s">
        <v>265</v>
      </c>
      <c r="I48" s="269">
        <v>87990</v>
      </c>
      <c r="J48" s="107">
        <v>87990</v>
      </c>
      <c r="K48" s="346">
        <v>84709</v>
      </c>
      <c r="L48" s="260"/>
      <c r="M48" s="107">
        <v>0</v>
      </c>
      <c r="N48" s="329">
        <f t="shared" ref="N48:N49" si="17">SUM(L48:M48)</f>
        <v>0</v>
      </c>
      <c r="O48" s="139">
        <f t="shared" ref="O48:O49" si="18">IF(J48=0,"",N48/J48*100)</f>
        <v>0</v>
      </c>
    </row>
    <row r="49" spans="1:15" s="97" customFormat="1" ht="12.95" customHeight="1">
      <c r="B49" s="98"/>
      <c r="C49" s="99"/>
      <c r="D49" s="99"/>
      <c r="E49" s="99"/>
      <c r="F49" s="111">
        <v>823200</v>
      </c>
      <c r="G49" s="124" t="s">
        <v>139</v>
      </c>
      <c r="H49" s="148" t="s">
        <v>266</v>
      </c>
      <c r="I49" s="269">
        <v>430290</v>
      </c>
      <c r="J49" s="107">
        <v>430290</v>
      </c>
      <c r="K49" s="346">
        <v>430283</v>
      </c>
      <c r="L49" s="260"/>
      <c r="M49" s="107">
        <v>0</v>
      </c>
      <c r="N49" s="329">
        <f t="shared" si="17"/>
        <v>0</v>
      </c>
      <c r="O49" s="139">
        <f t="shared" si="18"/>
        <v>0</v>
      </c>
    </row>
    <row r="50" spans="1:15" ht="12.95" customHeight="1">
      <c r="B50" s="9"/>
      <c r="C50" s="10"/>
      <c r="D50" s="10"/>
      <c r="E50" s="99"/>
      <c r="F50" s="111">
        <v>823300</v>
      </c>
      <c r="G50" s="124" t="s">
        <v>138</v>
      </c>
      <c r="H50" s="18" t="s">
        <v>113</v>
      </c>
      <c r="I50" s="269">
        <v>0</v>
      </c>
      <c r="J50" s="107">
        <v>0</v>
      </c>
      <c r="K50" s="346">
        <v>0</v>
      </c>
      <c r="L50" s="260"/>
      <c r="M50" s="107">
        <v>0</v>
      </c>
      <c r="N50" s="329">
        <f t="shared" ref="N50:N51" si="19">SUM(L50:M50)</f>
        <v>0</v>
      </c>
      <c r="O50" s="139" t="str">
        <f t="shared" si="9"/>
        <v/>
      </c>
    </row>
    <row r="51" spans="1:15" ht="12.95" customHeight="1">
      <c r="B51" s="9"/>
      <c r="C51" s="10"/>
      <c r="D51" s="10"/>
      <c r="E51" s="99"/>
      <c r="F51" s="111">
        <v>823300</v>
      </c>
      <c r="G51" s="124" t="s">
        <v>139</v>
      </c>
      <c r="H51" s="18" t="s">
        <v>112</v>
      </c>
      <c r="I51" s="269">
        <v>0</v>
      </c>
      <c r="J51" s="107">
        <v>0</v>
      </c>
      <c r="K51" s="346">
        <v>0</v>
      </c>
      <c r="L51" s="260"/>
      <c r="M51" s="107">
        <v>0</v>
      </c>
      <c r="N51" s="329">
        <f t="shared" si="19"/>
        <v>0</v>
      </c>
      <c r="O51" s="139" t="str">
        <f t="shared" si="9"/>
        <v/>
      </c>
    </row>
    <row r="52" spans="1:15" ht="12.95" customHeight="1">
      <c r="B52" s="9"/>
      <c r="C52" s="10"/>
      <c r="D52" s="10"/>
      <c r="E52" s="99"/>
      <c r="F52" s="111"/>
      <c r="G52" s="124"/>
      <c r="H52" s="10"/>
      <c r="I52" s="21"/>
      <c r="J52" s="99"/>
      <c r="K52" s="396"/>
      <c r="L52" s="98"/>
      <c r="M52" s="99"/>
      <c r="N52" s="338"/>
      <c r="O52" s="139" t="str">
        <f t="shared" si="9"/>
        <v/>
      </c>
    </row>
    <row r="53" spans="1:15" ht="12.95" customHeight="1">
      <c r="B53" s="11"/>
      <c r="C53" s="7"/>
      <c r="D53" s="7"/>
      <c r="E53" s="7"/>
      <c r="F53" s="110"/>
      <c r="G53" s="123"/>
      <c r="H53" s="7" t="s">
        <v>15</v>
      </c>
      <c r="I53" s="392" t="s">
        <v>268</v>
      </c>
      <c r="J53" s="283" t="s">
        <v>268</v>
      </c>
      <c r="K53" s="397">
        <v>15</v>
      </c>
      <c r="L53" s="282"/>
      <c r="M53" s="283"/>
      <c r="N53" s="393"/>
      <c r="O53" s="139"/>
    </row>
    <row r="54" spans="1:15" ht="12.95" customHeight="1">
      <c r="B54" s="11"/>
      <c r="C54" s="7"/>
      <c r="D54" s="7"/>
      <c r="E54" s="7"/>
      <c r="F54" s="110"/>
      <c r="G54" s="123"/>
      <c r="H54" s="7" t="s">
        <v>29</v>
      </c>
      <c r="I54" s="213">
        <f t="shared" ref="I54:N54" si="20">I8+I11+I16+I19+I32+I37+I43+I47</f>
        <v>1571010</v>
      </c>
      <c r="J54" s="101">
        <f t="shared" si="20"/>
        <v>1571010</v>
      </c>
      <c r="K54" s="213">
        <f t="shared" si="20"/>
        <v>1181746</v>
      </c>
      <c r="L54" s="220">
        <f t="shared" si="20"/>
        <v>0</v>
      </c>
      <c r="M54" s="101">
        <f t="shared" si="20"/>
        <v>0</v>
      </c>
      <c r="N54" s="330">
        <f t="shared" si="20"/>
        <v>0</v>
      </c>
      <c r="O54" s="138">
        <f>IF(J54=0,"",N54/J54*100)</f>
        <v>0</v>
      </c>
    </row>
    <row r="55" spans="1:15" s="1" customFormat="1" ht="12.95" customHeight="1">
      <c r="A55" s="94"/>
      <c r="B55" s="11"/>
      <c r="C55" s="7"/>
      <c r="D55" s="7"/>
      <c r="E55" s="7"/>
      <c r="F55" s="110"/>
      <c r="G55" s="123"/>
      <c r="H55" s="7" t="s">
        <v>16</v>
      </c>
      <c r="I55" s="213">
        <f>I54</f>
        <v>1571010</v>
      </c>
      <c r="J55" s="101">
        <f>J54</f>
        <v>1571010</v>
      </c>
      <c r="K55" s="213">
        <f t="shared" ref="K55" si="21">K54</f>
        <v>1181746</v>
      </c>
      <c r="L55" s="220">
        <f t="shared" ref="L55:N56" si="22">L54</f>
        <v>0</v>
      </c>
      <c r="M55" s="101">
        <f t="shared" si="22"/>
        <v>0</v>
      </c>
      <c r="N55" s="330">
        <f t="shared" si="22"/>
        <v>0</v>
      </c>
      <c r="O55" s="138">
        <f t="shared" si="9"/>
        <v>0</v>
      </c>
    </row>
    <row r="56" spans="1:15" s="1" customFormat="1" ht="12.95" customHeight="1">
      <c r="A56" s="94"/>
      <c r="B56" s="11"/>
      <c r="C56" s="7"/>
      <c r="D56" s="7"/>
      <c r="E56" s="7"/>
      <c r="F56" s="110"/>
      <c r="G56" s="123"/>
      <c r="H56" s="7" t="s">
        <v>17</v>
      </c>
      <c r="I56" s="213">
        <f>I55</f>
        <v>1571010</v>
      </c>
      <c r="J56" s="101">
        <f>J55</f>
        <v>1571010</v>
      </c>
      <c r="K56" s="213">
        <f t="shared" ref="K56" si="23">K55</f>
        <v>1181746</v>
      </c>
      <c r="L56" s="220">
        <f t="shared" si="22"/>
        <v>0</v>
      </c>
      <c r="M56" s="101">
        <f t="shared" si="22"/>
        <v>0</v>
      </c>
      <c r="N56" s="330">
        <f t="shared" si="22"/>
        <v>0</v>
      </c>
      <c r="O56" s="138">
        <f t="shared" si="9"/>
        <v>0</v>
      </c>
    </row>
    <row r="57" spans="1:15" s="1" customFormat="1" ht="12.95" customHeight="1" thickBot="1">
      <c r="A57" s="94"/>
      <c r="B57" s="15"/>
      <c r="C57" s="16"/>
      <c r="D57" s="16"/>
      <c r="E57" s="16"/>
      <c r="F57" s="112"/>
      <c r="G57" s="125"/>
      <c r="H57" s="16"/>
      <c r="I57" s="16"/>
      <c r="J57" s="16"/>
      <c r="K57" s="24"/>
      <c r="L57" s="15"/>
      <c r="M57" s="16"/>
      <c r="N57" s="339"/>
      <c r="O57" s="141"/>
    </row>
    <row r="58" spans="1:15" s="1" customFormat="1" ht="12.95" customHeight="1">
      <c r="A58" s="94"/>
      <c r="B58" s="8"/>
      <c r="C58" s="8"/>
      <c r="D58" s="8"/>
      <c r="E58" s="97"/>
      <c r="F58" s="113"/>
      <c r="G58" s="126"/>
      <c r="H58" s="8"/>
      <c r="I58" s="8"/>
      <c r="J58" s="8"/>
      <c r="K58" s="8"/>
      <c r="L58" s="97"/>
      <c r="M58" s="97"/>
      <c r="N58" s="181"/>
      <c r="O58" s="142"/>
    </row>
    <row r="59" spans="1:15" ht="12.95" customHeight="1">
      <c r="F59" s="113"/>
      <c r="G59" s="126"/>
      <c r="L59" s="36"/>
      <c r="N59" s="181"/>
    </row>
    <row r="60" spans="1:15" ht="12.95" customHeight="1">
      <c r="F60" s="113"/>
      <c r="G60" s="126"/>
      <c r="N60" s="181"/>
    </row>
    <row r="61" spans="1:15" ht="12.95" customHeight="1">
      <c r="F61" s="113"/>
      <c r="G61" s="126"/>
      <c r="N61" s="181"/>
    </row>
    <row r="62" spans="1:15" ht="12.95" customHeight="1">
      <c r="F62" s="113"/>
      <c r="G62" s="126"/>
      <c r="N62" s="181"/>
    </row>
    <row r="63" spans="1:15" ht="12.95" customHeight="1">
      <c r="F63" s="113"/>
      <c r="G63" s="126"/>
      <c r="N63" s="181"/>
    </row>
    <row r="64" spans="1:15" ht="17.100000000000001" customHeight="1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26"/>
      <c r="N74" s="181"/>
    </row>
    <row r="75" spans="6:14" ht="14.25">
      <c r="F75" s="113"/>
      <c r="G75" s="126"/>
      <c r="N75" s="181"/>
    </row>
    <row r="76" spans="6:14" ht="14.25">
      <c r="F76" s="113"/>
      <c r="G76" s="126"/>
      <c r="N76" s="181"/>
    </row>
    <row r="77" spans="6:14" ht="14.25">
      <c r="F77" s="113"/>
      <c r="G77" s="126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 ht="14.25">
      <c r="F91" s="113"/>
      <c r="G91" s="113"/>
      <c r="N91" s="181"/>
    </row>
    <row r="92" spans="6:14" ht="14.25">
      <c r="F92" s="113"/>
      <c r="G92" s="113"/>
      <c r="N92" s="181"/>
    </row>
    <row r="93" spans="6:14" ht="14.25">
      <c r="F93" s="113"/>
      <c r="G93" s="113"/>
      <c r="N93" s="181"/>
    </row>
    <row r="94" spans="6:14" ht="14.25">
      <c r="F94" s="113"/>
      <c r="G94" s="113"/>
      <c r="N94" s="181"/>
    </row>
    <row r="95" spans="6:14">
      <c r="G95" s="113"/>
    </row>
    <row r="96" spans="6:14">
      <c r="G96" s="113"/>
    </row>
    <row r="97" spans="7:7">
      <c r="G97" s="113"/>
    </row>
    <row r="98" spans="7:7">
      <c r="G98" s="113"/>
    </row>
    <row r="99" spans="7:7">
      <c r="G99" s="113"/>
    </row>
    <row r="100" spans="7:7">
      <c r="G100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Q95"/>
  <sheetViews>
    <sheetView topLeftCell="A22" zoomScaleNormal="100" zoomScaleSheetLayoutView="13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194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47</v>
      </c>
      <c r="C7" s="6" t="s">
        <v>3</v>
      </c>
      <c r="D7" s="6" t="s">
        <v>4</v>
      </c>
      <c r="E7" s="293" t="s">
        <v>232</v>
      </c>
      <c r="F7" s="4"/>
      <c r="G7" s="96"/>
      <c r="H7" s="4"/>
      <c r="I7" s="4"/>
      <c r="J7" s="4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254800</v>
      </c>
      <c r="J8" s="70">
        <f t="shared" si="0"/>
        <v>254800</v>
      </c>
      <c r="K8" s="348">
        <v>185061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216640</v>
      </c>
      <c r="J9" s="69">
        <v>216640</v>
      </c>
      <c r="K9" s="345">
        <v>158982</v>
      </c>
      <c r="L9" s="217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43">
        <v>38160</v>
      </c>
      <c r="J10" s="69">
        <v>38160</v>
      </c>
      <c r="K10" s="345">
        <v>26079</v>
      </c>
      <c r="L10" s="217"/>
      <c r="M10" s="69">
        <v>0</v>
      </c>
      <c r="N10" s="328">
        <f t="shared" ref="N10:N11" si="1">SUM(L10:M10)</f>
        <v>0</v>
      </c>
      <c r="O10" s="139">
        <f t="shared" ref="O10:O40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43"/>
      <c r="J12" s="69"/>
      <c r="K12" s="345"/>
      <c r="L12" s="217"/>
      <c r="M12" s="69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23690</v>
      </c>
      <c r="J13" s="70">
        <f t="shared" si="3"/>
        <v>23690</v>
      </c>
      <c r="K13" s="348">
        <v>16943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23690</v>
      </c>
      <c r="J14" s="69">
        <v>23690</v>
      </c>
      <c r="K14" s="345">
        <v>16943</v>
      </c>
      <c r="L14" s="217"/>
      <c r="M14" s="69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24"/>
      <c r="J15" s="92"/>
      <c r="K15" s="395"/>
      <c r="L15" s="218"/>
      <c r="M15" s="92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59400</v>
      </c>
      <c r="J16" s="105">
        <f t="shared" si="4"/>
        <v>59400</v>
      </c>
      <c r="K16" s="387">
        <v>36908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  <c r="Q16" s="37"/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95">
        <v>2800</v>
      </c>
      <c r="J17" s="155">
        <v>2800</v>
      </c>
      <c r="K17" s="395">
        <v>490</v>
      </c>
      <c r="L17" s="206"/>
      <c r="M17" s="155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95">
        <v>0</v>
      </c>
      <c r="J18" s="155">
        <v>0</v>
      </c>
      <c r="K18" s="395">
        <v>0</v>
      </c>
      <c r="L18" s="206"/>
      <c r="M18" s="155">
        <v>0</v>
      </c>
      <c r="N18" s="328">
        <f t="shared" si="5"/>
        <v>0</v>
      </c>
      <c r="O18" s="139" t="str">
        <f t="shared" si="2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95">
        <v>16000</v>
      </c>
      <c r="J19" s="155">
        <v>16000</v>
      </c>
      <c r="K19" s="395">
        <v>11479</v>
      </c>
      <c r="L19" s="206"/>
      <c r="M19" s="155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5">
        <v>300</v>
      </c>
      <c r="J20" s="158">
        <v>300</v>
      </c>
      <c r="K20" s="345">
        <v>246</v>
      </c>
      <c r="L20" s="206"/>
      <c r="M20" s="158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5">
        <v>0</v>
      </c>
      <c r="J21" s="158">
        <v>0</v>
      </c>
      <c r="K21" s="345">
        <v>0</v>
      </c>
      <c r="L21" s="206"/>
      <c r="M21" s="158">
        <v>0</v>
      </c>
      <c r="N21" s="328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5">
        <v>0</v>
      </c>
      <c r="J22" s="158">
        <v>0</v>
      </c>
      <c r="K22" s="345">
        <v>0</v>
      </c>
      <c r="L22" s="206"/>
      <c r="M22" s="158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300</v>
      </c>
      <c r="J23" s="158">
        <v>300</v>
      </c>
      <c r="K23" s="345">
        <v>163</v>
      </c>
      <c r="L23" s="206"/>
      <c r="M23" s="158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0</v>
      </c>
      <c r="J24" s="158">
        <v>0</v>
      </c>
      <c r="K24" s="345">
        <v>0</v>
      </c>
      <c r="L24" s="206"/>
      <c r="M24" s="158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40000</v>
      </c>
      <c r="J25" s="159">
        <v>40000</v>
      </c>
      <c r="K25" s="346">
        <v>24530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5">
        <v>0</v>
      </c>
      <c r="J26" s="158">
        <v>0</v>
      </c>
      <c r="K26" s="345">
        <v>0</v>
      </c>
      <c r="L26" s="206"/>
      <c r="M26" s="158">
        <v>0</v>
      </c>
      <c r="N26" s="328">
        <f t="shared" si="5"/>
        <v>0</v>
      </c>
      <c r="O26" s="139" t="str">
        <f t="shared" si="2"/>
        <v/>
      </c>
    </row>
    <row r="27" spans="1:15" ht="12.95" customHeight="1">
      <c r="B27" s="9"/>
      <c r="C27" s="10"/>
      <c r="D27" s="10"/>
      <c r="E27" s="99"/>
      <c r="F27" s="111"/>
      <c r="G27" s="124"/>
      <c r="H27" s="10"/>
      <c r="I27" s="270"/>
      <c r="J27" s="106"/>
      <c r="K27" s="348"/>
      <c r="L27" s="226"/>
      <c r="M27" s="106"/>
      <c r="N27" s="330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614000</v>
      </c>
      <c r="G28" s="123"/>
      <c r="H28" s="7" t="s">
        <v>81</v>
      </c>
      <c r="I28" s="270">
        <f t="shared" ref="I28:J28" si="6">SUM(I29:I31)</f>
        <v>4180000</v>
      </c>
      <c r="J28" s="106">
        <f t="shared" si="6"/>
        <v>4180000</v>
      </c>
      <c r="K28" s="348">
        <v>2834839</v>
      </c>
      <c r="L28" s="226">
        <f t="shared" ref="K28:L28" si="7">SUM(L29:L31)</f>
        <v>0</v>
      </c>
      <c r="M28" s="106">
        <f t="shared" ref="M28" si="8">SUM(M29:M31)</f>
        <v>0</v>
      </c>
      <c r="N28" s="330">
        <f t="shared" ref="N28" si="9">SUM(N29:N31)</f>
        <v>0</v>
      </c>
      <c r="O28" s="138">
        <f t="shared" si="2"/>
        <v>0</v>
      </c>
    </row>
    <row r="29" spans="1:15" ht="12.95" customHeight="1">
      <c r="B29" s="9"/>
      <c r="C29" s="10"/>
      <c r="D29" s="21"/>
      <c r="E29" s="21"/>
      <c r="F29" s="111">
        <v>614100</v>
      </c>
      <c r="G29" s="124" t="s">
        <v>140</v>
      </c>
      <c r="H29" s="191" t="s">
        <v>166</v>
      </c>
      <c r="I29" s="269">
        <v>700000</v>
      </c>
      <c r="J29" s="269">
        <v>700000</v>
      </c>
      <c r="K29" s="346">
        <v>636000</v>
      </c>
      <c r="L29" s="260"/>
      <c r="M29" s="107"/>
      <c r="N29" s="328">
        <f t="shared" ref="N29:N31" si="10">SUM(L29:M29)</f>
        <v>0</v>
      </c>
      <c r="O29" s="139">
        <f t="shared" si="2"/>
        <v>0</v>
      </c>
    </row>
    <row r="30" spans="1:15" s="97" customFormat="1" ht="12.95" customHeight="1">
      <c r="B30" s="98"/>
      <c r="C30" s="99"/>
      <c r="D30" s="99"/>
      <c r="E30" s="99"/>
      <c r="F30" s="111">
        <v>614200</v>
      </c>
      <c r="G30" s="127" t="s">
        <v>171</v>
      </c>
      <c r="H30" s="103" t="s">
        <v>159</v>
      </c>
      <c r="I30" s="269">
        <v>60000</v>
      </c>
      <c r="J30" s="269">
        <v>60000</v>
      </c>
      <c r="K30" s="346">
        <v>40000</v>
      </c>
      <c r="L30" s="260"/>
      <c r="M30" s="107">
        <v>0</v>
      </c>
      <c r="N30" s="328">
        <f t="shared" si="10"/>
        <v>0</v>
      </c>
      <c r="O30" s="139"/>
    </row>
    <row r="31" spans="1:15" s="97" customFormat="1" ht="12.95" customHeight="1">
      <c r="B31" s="98"/>
      <c r="C31" s="99"/>
      <c r="D31" s="99"/>
      <c r="E31" s="99"/>
      <c r="F31" s="111">
        <v>614200</v>
      </c>
      <c r="G31" s="127" t="s">
        <v>172</v>
      </c>
      <c r="H31" s="103" t="s">
        <v>160</v>
      </c>
      <c r="I31" s="269">
        <v>3420000</v>
      </c>
      <c r="J31" s="269">
        <v>3420000</v>
      </c>
      <c r="K31" s="346">
        <v>2158839</v>
      </c>
      <c r="L31" s="260"/>
      <c r="M31" s="107"/>
      <c r="N31" s="328">
        <f t="shared" si="10"/>
        <v>0</v>
      </c>
      <c r="O31" s="139"/>
    </row>
    <row r="32" spans="1:15" ht="12.95" customHeight="1">
      <c r="B32" s="9"/>
      <c r="C32" s="10"/>
      <c r="D32" s="10"/>
      <c r="E32" s="99"/>
      <c r="F32" s="111"/>
      <c r="G32" s="124"/>
      <c r="H32" s="10"/>
      <c r="I32" s="344"/>
      <c r="J32" s="93"/>
      <c r="K32" s="345"/>
      <c r="L32" s="221"/>
      <c r="M32" s="93"/>
      <c r="N32" s="329"/>
      <c r="O32" s="139" t="str">
        <f t="shared" si="2"/>
        <v/>
      </c>
    </row>
    <row r="33" spans="1:16" ht="12.95" customHeight="1">
      <c r="B33" s="11"/>
      <c r="C33" s="7"/>
      <c r="D33" s="7"/>
      <c r="E33" s="7"/>
      <c r="F33" s="110">
        <v>821000</v>
      </c>
      <c r="G33" s="123"/>
      <c r="H33" s="7" t="s">
        <v>12</v>
      </c>
      <c r="I33" s="270">
        <f t="shared" ref="I33:N33" si="11">I34+I35</f>
        <v>1500</v>
      </c>
      <c r="J33" s="106">
        <f t="shared" si="11"/>
        <v>1500</v>
      </c>
      <c r="K33" s="348">
        <v>139</v>
      </c>
      <c r="L33" s="226">
        <f t="shared" si="11"/>
        <v>0</v>
      </c>
      <c r="M33" s="106">
        <f t="shared" si="11"/>
        <v>0</v>
      </c>
      <c r="N33" s="330">
        <f t="shared" si="11"/>
        <v>0</v>
      </c>
      <c r="O33" s="138">
        <f t="shared" si="2"/>
        <v>0</v>
      </c>
    </row>
    <row r="34" spans="1:16" s="1" customFormat="1" ht="12.95" customHeight="1">
      <c r="A34" s="94"/>
      <c r="B34" s="9"/>
      <c r="C34" s="10"/>
      <c r="D34" s="10"/>
      <c r="E34" s="99"/>
      <c r="F34" s="111">
        <v>821200</v>
      </c>
      <c r="G34" s="124"/>
      <c r="H34" s="10" t="s">
        <v>13</v>
      </c>
      <c r="I34" s="344">
        <v>0</v>
      </c>
      <c r="J34" s="93">
        <v>0</v>
      </c>
      <c r="K34" s="345">
        <v>0</v>
      </c>
      <c r="L34" s="221"/>
      <c r="M34" s="93">
        <v>0</v>
      </c>
      <c r="N34" s="328">
        <f t="shared" ref="N34:N35" si="12">SUM(L34:M34)</f>
        <v>0</v>
      </c>
      <c r="O34" s="139" t="str">
        <f t="shared" si="2"/>
        <v/>
      </c>
      <c r="P34" s="1" t="s">
        <v>69</v>
      </c>
    </row>
    <row r="35" spans="1:16" ht="12.95" customHeight="1">
      <c r="B35" s="9"/>
      <c r="C35" s="10"/>
      <c r="D35" s="10"/>
      <c r="E35" s="99"/>
      <c r="F35" s="111">
        <v>821300</v>
      </c>
      <c r="G35" s="124"/>
      <c r="H35" s="10" t="s">
        <v>14</v>
      </c>
      <c r="I35" s="344">
        <v>1500</v>
      </c>
      <c r="J35" s="93">
        <v>1500</v>
      </c>
      <c r="K35" s="345">
        <v>139</v>
      </c>
      <c r="L35" s="221"/>
      <c r="M35" s="93">
        <v>0</v>
      </c>
      <c r="N35" s="328">
        <f t="shared" si="12"/>
        <v>0</v>
      </c>
      <c r="O35" s="139">
        <f t="shared" si="2"/>
        <v>0</v>
      </c>
    </row>
    <row r="36" spans="1:16" ht="12.95" customHeight="1">
      <c r="B36" s="9"/>
      <c r="C36" s="10"/>
      <c r="D36" s="10"/>
      <c r="E36" s="99"/>
      <c r="F36" s="111"/>
      <c r="G36" s="124"/>
      <c r="H36" s="10"/>
      <c r="I36" s="344"/>
      <c r="J36" s="93"/>
      <c r="K36" s="345"/>
      <c r="L36" s="221"/>
      <c r="M36" s="93"/>
      <c r="N36" s="329"/>
      <c r="O36" s="139" t="str">
        <f t="shared" si="2"/>
        <v/>
      </c>
    </row>
    <row r="37" spans="1:16" ht="12.95" customHeight="1">
      <c r="B37" s="11"/>
      <c r="C37" s="7"/>
      <c r="D37" s="7"/>
      <c r="E37" s="7"/>
      <c r="F37" s="110"/>
      <c r="G37" s="123"/>
      <c r="H37" s="7" t="s">
        <v>15</v>
      </c>
      <c r="I37" s="347" t="s">
        <v>207</v>
      </c>
      <c r="J37" s="108" t="s">
        <v>207</v>
      </c>
      <c r="K37" s="350">
        <v>10</v>
      </c>
      <c r="L37" s="222"/>
      <c r="M37" s="108"/>
      <c r="N37" s="331"/>
      <c r="O37" s="139"/>
    </row>
    <row r="38" spans="1:16" s="1" customFormat="1" ht="12.95" customHeight="1">
      <c r="A38" s="94"/>
      <c r="B38" s="11"/>
      <c r="C38" s="7"/>
      <c r="D38" s="7"/>
      <c r="E38" s="7"/>
      <c r="F38" s="110"/>
      <c r="G38" s="123"/>
      <c r="H38" s="7" t="s">
        <v>29</v>
      </c>
      <c r="I38" s="213">
        <f t="shared" ref="I38:N38" si="13">I8+I13+I16+I28+I33</f>
        <v>4519390</v>
      </c>
      <c r="J38" s="101">
        <f t="shared" si="13"/>
        <v>4519390</v>
      </c>
      <c r="K38" s="213">
        <f t="shared" si="13"/>
        <v>3073890</v>
      </c>
      <c r="L38" s="220">
        <f t="shared" si="13"/>
        <v>0</v>
      </c>
      <c r="M38" s="101">
        <f t="shared" si="13"/>
        <v>0</v>
      </c>
      <c r="N38" s="330">
        <f t="shared" si="13"/>
        <v>0</v>
      </c>
      <c r="O38" s="138">
        <f t="shared" si="2"/>
        <v>0</v>
      </c>
    </row>
    <row r="39" spans="1:16" s="1" customFormat="1" ht="12.95" customHeight="1">
      <c r="A39" s="94"/>
      <c r="B39" s="11"/>
      <c r="C39" s="7"/>
      <c r="D39" s="7"/>
      <c r="E39" s="7"/>
      <c r="F39" s="110"/>
      <c r="G39" s="123"/>
      <c r="H39" s="7" t="s">
        <v>16</v>
      </c>
      <c r="I39" s="14">
        <f>I38</f>
        <v>4519390</v>
      </c>
      <c r="J39" s="14">
        <f>J38</f>
        <v>4519390</v>
      </c>
      <c r="K39" s="213">
        <f t="shared" ref="K39" si="14">K38</f>
        <v>3073890</v>
      </c>
      <c r="L39" s="220">
        <f t="shared" ref="L39:N40" si="15">L38</f>
        <v>0</v>
      </c>
      <c r="M39" s="101">
        <f t="shared" si="15"/>
        <v>0</v>
      </c>
      <c r="N39" s="330">
        <f t="shared" si="15"/>
        <v>0</v>
      </c>
      <c r="O39" s="138">
        <f t="shared" si="2"/>
        <v>0</v>
      </c>
    </row>
    <row r="40" spans="1:16" s="1" customFormat="1" ht="12.95" customHeight="1">
      <c r="A40" s="94"/>
      <c r="B40" s="11"/>
      <c r="C40" s="7"/>
      <c r="D40" s="7"/>
      <c r="E40" s="7"/>
      <c r="F40" s="110"/>
      <c r="G40" s="123"/>
      <c r="H40" s="7" t="s">
        <v>17</v>
      </c>
      <c r="I40" s="14">
        <f>I39</f>
        <v>4519390</v>
      </c>
      <c r="J40" s="14">
        <f>J39</f>
        <v>4519390</v>
      </c>
      <c r="K40" s="213">
        <f t="shared" ref="K40" si="16">K39</f>
        <v>3073890</v>
      </c>
      <c r="L40" s="220">
        <f t="shared" si="15"/>
        <v>0</v>
      </c>
      <c r="M40" s="101">
        <f t="shared" si="15"/>
        <v>0</v>
      </c>
      <c r="N40" s="330">
        <f t="shared" si="15"/>
        <v>0</v>
      </c>
      <c r="O40" s="138">
        <f t="shared" si="2"/>
        <v>0</v>
      </c>
    </row>
    <row r="41" spans="1:16" s="1" customFormat="1" ht="12.95" customHeight="1" thickBot="1">
      <c r="A41" s="94"/>
      <c r="B41" s="15"/>
      <c r="C41" s="16"/>
      <c r="D41" s="16"/>
      <c r="E41" s="16"/>
      <c r="F41" s="112"/>
      <c r="G41" s="125"/>
      <c r="H41" s="16"/>
      <c r="I41" s="16"/>
      <c r="J41" s="16"/>
      <c r="K41" s="24"/>
      <c r="L41" s="15"/>
      <c r="M41" s="16"/>
      <c r="N41" s="339"/>
      <c r="O41" s="141"/>
    </row>
    <row r="42" spans="1:16" ht="12.95" customHeight="1">
      <c r="F42" s="113"/>
      <c r="G42" s="126"/>
      <c r="N42" s="181"/>
    </row>
    <row r="43" spans="1:16" ht="12.95" customHeight="1">
      <c r="F43" s="113"/>
      <c r="G43" s="126"/>
      <c r="N43" s="181"/>
    </row>
    <row r="44" spans="1:16" ht="12.95" customHeight="1">
      <c r="B44" s="33"/>
      <c r="F44" s="113"/>
      <c r="G44" s="126"/>
      <c r="N44" s="181"/>
    </row>
    <row r="45" spans="1:16" ht="12.95" customHeight="1">
      <c r="B45" s="33"/>
      <c r="F45" s="113"/>
      <c r="G45" s="126"/>
      <c r="N45" s="181"/>
    </row>
    <row r="46" spans="1:16" ht="12.95" customHeight="1">
      <c r="B46" s="33"/>
      <c r="F46" s="113"/>
      <c r="G46" s="126"/>
      <c r="N46" s="181"/>
    </row>
    <row r="47" spans="1:16" ht="12.95" customHeight="1">
      <c r="B47" s="33"/>
      <c r="F47" s="113"/>
      <c r="G47" s="126"/>
      <c r="N47" s="181"/>
    </row>
    <row r="48" spans="1:16" ht="12.95" customHeight="1">
      <c r="B48" s="33"/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7.100000000000001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7.100000000000001" customHeight="1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13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>
      <c r="G90" s="11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1"/>
  <dimension ref="A1:Q98"/>
  <sheetViews>
    <sheetView topLeftCell="A28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195</v>
      </c>
      <c r="C2" s="418"/>
      <c r="D2" s="418"/>
      <c r="E2" s="418"/>
      <c r="F2" s="418"/>
      <c r="G2" s="418"/>
      <c r="H2" s="418"/>
      <c r="I2" s="418"/>
      <c r="J2" s="167"/>
      <c r="K2" s="167"/>
      <c r="L2" s="168"/>
      <c r="M2" s="168"/>
      <c r="N2" s="168"/>
      <c r="O2" s="171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48</v>
      </c>
      <c r="C7" s="6" t="s">
        <v>3</v>
      </c>
      <c r="D7" s="6" t="s">
        <v>4</v>
      </c>
      <c r="E7" s="293" t="s">
        <v>230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269390</v>
      </c>
      <c r="J8" s="70">
        <f t="shared" si="0"/>
        <v>269390</v>
      </c>
      <c r="K8" s="398">
        <v>181357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220520</v>
      </c>
      <c r="J9" s="72">
        <v>220520</v>
      </c>
      <c r="K9" s="399">
        <v>151907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48870</v>
      </c>
      <c r="J10" s="72">
        <v>48870</v>
      </c>
      <c r="K10" s="399">
        <v>29450</v>
      </c>
      <c r="L10" s="264"/>
      <c r="M10" s="72">
        <v>0</v>
      </c>
      <c r="N10" s="328">
        <f t="shared" ref="N10:N11" si="1">SUM(L10:M10)</f>
        <v>0</v>
      </c>
      <c r="O10" s="139">
        <f t="shared" ref="O10:O43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400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72"/>
      <c r="K12" s="399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23960</v>
      </c>
      <c r="J13" s="70">
        <f t="shared" si="3"/>
        <v>23960</v>
      </c>
      <c r="K13" s="398">
        <v>17105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23960</v>
      </c>
      <c r="J14" s="72">
        <v>23960</v>
      </c>
      <c r="K14" s="399">
        <v>17105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401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SUM(I17:I27)</f>
        <v>225300</v>
      </c>
      <c r="J16" s="105">
        <f t="shared" si="4"/>
        <v>225300</v>
      </c>
      <c r="K16" s="402">
        <v>147261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1">
        <v>2800</v>
      </c>
      <c r="J17" s="104">
        <v>1800</v>
      </c>
      <c r="K17" s="401">
        <v>519</v>
      </c>
      <c r="L17" s="260"/>
      <c r="M17" s="107">
        <v>0</v>
      </c>
      <c r="N17" s="328">
        <f t="shared" ref="N17:N27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1">
        <v>0</v>
      </c>
      <c r="J18" s="104">
        <v>0</v>
      </c>
      <c r="K18" s="401">
        <v>0</v>
      </c>
      <c r="L18" s="260"/>
      <c r="M18" s="107">
        <v>0</v>
      </c>
      <c r="N18" s="328">
        <f t="shared" si="5"/>
        <v>0</v>
      </c>
      <c r="O18" s="139" t="str">
        <f t="shared" si="2"/>
        <v/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6000</v>
      </c>
      <c r="J19" s="157">
        <v>6000</v>
      </c>
      <c r="K19" s="401">
        <v>5154</v>
      </c>
      <c r="L19" s="209"/>
      <c r="M19" s="159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0</v>
      </c>
      <c r="J20" s="157">
        <v>0</v>
      </c>
      <c r="K20" s="401">
        <v>0</v>
      </c>
      <c r="L20" s="209"/>
      <c r="M20" s="159">
        <v>0</v>
      </c>
      <c r="N20" s="328">
        <f t="shared" si="5"/>
        <v>0</v>
      </c>
      <c r="O20" s="139" t="str">
        <f t="shared" si="2"/>
        <v/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0</v>
      </c>
      <c r="J21" s="159">
        <v>0</v>
      </c>
      <c r="K21" s="399">
        <v>0</v>
      </c>
      <c r="L21" s="209"/>
      <c r="M21" s="159">
        <v>0</v>
      </c>
      <c r="N21" s="328">
        <f t="shared" si="5"/>
        <v>0</v>
      </c>
      <c r="O21" s="139" t="str">
        <f t="shared" si="2"/>
        <v/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99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289"/>
      <c r="F23" s="117">
        <v>613700</v>
      </c>
      <c r="G23" s="130"/>
      <c r="H23" s="10" t="s">
        <v>9</v>
      </c>
      <c r="I23" s="346">
        <v>1500</v>
      </c>
      <c r="J23" s="159">
        <v>1500</v>
      </c>
      <c r="K23" s="399">
        <v>221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21"/>
      <c r="E24" s="21"/>
      <c r="F24" s="111">
        <v>613700</v>
      </c>
      <c r="G24" s="122" t="s">
        <v>141</v>
      </c>
      <c r="H24" s="29" t="s">
        <v>10</v>
      </c>
      <c r="I24" s="346">
        <v>200000</v>
      </c>
      <c r="J24" s="159">
        <v>200000</v>
      </c>
      <c r="K24" s="399">
        <v>125688</v>
      </c>
      <c r="L24" s="209"/>
      <c r="M24" s="159"/>
      <c r="N24" s="328">
        <f t="shared" si="5"/>
        <v>0</v>
      </c>
      <c r="O24" s="139">
        <f t="shared" si="2"/>
        <v>0</v>
      </c>
    </row>
    <row r="25" spans="1:16" ht="12.95" customHeight="1">
      <c r="B25" s="9"/>
      <c r="C25" s="10"/>
      <c r="D25" s="10"/>
      <c r="E25" s="288"/>
      <c r="F25" s="119">
        <v>613800</v>
      </c>
      <c r="G25" s="131"/>
      <c r="H25" s="10" t="s">
        <v>67</v>
      </c>
      <c r="I25" s="346">
        <v>0</v>
      </c>
      <c r="J25" s="159">
        <v>0</v>
      </c>
      <c r="K25" s="399">
        <v>0</v>
      </c>
      <c r="L25" s="209"/>
      <c r="M25" s="159">
        <v>0</v>
      </c>
      <c r="N25" s="328">
        <f t="shared" si="5"/>
        <v>0</v>
      </c>
      <c r="O25" s="139" t="str">
        <f t="shared" si="2"/>
        <v/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10" t="s">
        <v>68</v>
      </c>
      <c r="I26" s="346">
        <v>15000</v>
      </c>
      <c r="J26" s="159">
        <v>16000</v>
      </c>
      <c r="K26" s="399">
        <v>15679</v>
      </c>
      <c r="L26" s="209"/>
      <c r="M26" s="159">
        <v>0</v>
      </c>
      <c r="N26" s="328">
        <f t="shared" si="5"/>
        <v>0</v>
      </c>
      <c r="O26" s="139">
        <f t="shared" si="2"/>
        <v>0</v>
      </c>
      <c r="P26" s="411"/>
    </row>
    <row r="27" spans="1:16" ht="12.95" customHeight="1">
      <c r="B27" s="9"/>
      <c r="C27" s="10"/>
      <c r="D27" s="10"/>
      <c r="E27" s="99"/>
      <c r="F27" s="111">
        <v>613900</v>
      </c>
      <c r="G27" s="124"/>
      <c r="H27" s="68" t="s">
        <v>105</v>
      </c>
      <c r="I27" s="346">
        <v>0</v>
      </c>
      <c r="J27" s="159">
        <v>0</v>
      </c>
      <c r="K27" s="399">
        <v>0</v>
      </c>
      <c r="L27" s="209">
        <v>0</v>
      </c>
      <c r="M27" s="159">
        <v>0</v>
      </c>
      <c r="N27" s="328">
        <f t="shared" si="5"/>
        <v>0</v>
      </c>
      <c r="O27" s="139" t="str">
        <f t="shared" si="2"/>
        <v/>
      </c>
    </row>
    <row r="28" spans="1:16" ht="12.95" customHeight="1">
      <c r="B28" s="9"/>
      <c r="C28" s="10"/>
      <c r="D28" s="10"/>
      <c r="E28" s="99"/>
      <c r="F28" s="111"/>
      <c r="G28" s="124"/>
      <c r="H28" s="10"/>
      <c r="I28" s="269"/>
      <c r="J28" s="107"/>
      <c r="K28" s="399"/>
      <c r="L28" s="260"/>
      <c r="M28" s="107"/>
      <c r="N28" s="329"/>
      <c r="O28" s="139" t="str">
        <f t="shared" si="2"/>
        <v/>
      </c>
    </row>
    <row r="29" spans="1:16" s="1" customFormat="1" ht="12.95" customHeight="1">
      <c r="A29" s="94"/>
      <c r="B29" s="11"/>
      <c r="C29" s="7"/>
      <c r="D29" s="7"/>
      <c r="E29" s="7"/>
      <c r="F29" s="110">
        <v>614000</v>
      </c>
      <c r="G29" s="123"/>
      <c r="H29" s="7" t="s">
        <v>81</v>
      </c>
      <c r="I29" s="270">
        <f t="shared" ref="I29:N29" si="6">SUM(I30:I31)</f>
        <v>300000</v>
      </c>
      <c r="J29" s="106">
        <f t="shared" si="6"/>
        <v>300000</v>
      </c>
      <c r="K29" s="398">
        <v>15000</v>
      </c>
      <c r="L29" s="226">
        <f t="shared" si="6"/>
        <v>0</v>
      </c>
      <c r="M29" s="106">
        <f t="shared" si="6"/>
        <v>0</v>
      </c>
      <c r="N29" s="330">
        <f t="shared" si="6"/>
        <v>0</v>
      </c>
      <c r="O29" s="138">
        <f t="shared" si="2"/>
        <v>0</v>
      </c>
    </row>
    <row r="30" spans="1:16" ht="12.95" customHeight="1">
      <c r="B30" s="9"/>
      <c r="C30" s="10"/>
      <c r="D30" s="21"/>
      <c r="E30" s="290"/>
      <c r="F30" s="119">
        <v>614100</v>
      </c>
      <c r="G30" s="131" t="s">
        <v>142</v>
      </c>
      <c r="H30" s="31" t="s">
        <v>70</v>
      </c>
      <c r="I30" s="269">
        <v>300000</v>
      </c>
      <c r="J30" s="107">
        <v>300000</v>
      </c>
      <c r="K30" s="399">
        <v>15000</v>
      </c>
      <c r="L30" s="260">
        <v>0</v>
      </c>
      <c r="M30" s="107"/>
      <c r="N30" s="328">
        <f t="shared" ref="N30:N31" si="7">SUM(L30:M30)</f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>
        <v>614100</v>
      </c>
      <c r="G31" s="124" t="s">
        <v>143</v>
      </c>
      <c r="H31" s="18" t="s">
        <v>90</v>
      </c>
      <c r="I31" s="269">
        <v>0</v>
      </c>
      <c r="J31" s="107">
        <v>0</v>
      </c>
      <c r="K31" s="399">
        <v>0</v>
      </c>
      <c r="L31" s="260">
        <v>0</v>
      </c>
      <c r="M31" s="107">
        <v>0</v>
      </c>
      <c r="N31" s="328">
        <f t="shared" si="7"/>
        <v>0</v>
      </c>
      <c r="O31" s="139" t="str">
        <f t="shared" si="2"/>
        <v/>
      </c>
    </row>
    <row r="32" spans="1:16" ht="12.95" customHeight="1">
      <c r="B32" s="9"/>
      <c r="C32" s="10"/>
      <c r="D32" s="10"/>
      <c r="E32" s="99"/>
      <c r="F32" s="111"/>
      <c r="G32" s="124"/>
      <c r="H32" s="10"/>
      <c r="I32" s="269"/>
      <c r="J32" s="107"/>
      <c r="K32" s="399"/>
      <c r="L32" s="260"/>
      <c r="M32" s="107"/>
      <c r="N32" s="329"/>
      <c r="O32" s="139" t="str">
        <f t="shared" si="2"/>
        <v/>
      </c>
    </row>
    <row r="33" spans="1:17" s="1" customFormat="1" ht="12.95" customHeight="1">
      <c r="A33" s="94"/>
      <c r="B33" s="11"/>
      <c r="C33" s="7"/>
      <c r="D33" s="7"/>
      <c r="E33" s="7"/>
      <c r="F33" s="110">
        <v>821000</v>
      </c>
      <c r="G33" s="123"/>
      <c r="H33" s="7" t="s">
        <v>12</v>
      </c>
      <c r="I33" s="270">
        <f t="shared" ref="I33:J33" si="8">SUM(I34:I38)</f>
        <v>1155000</v>
      </c>
      <c r="J33" s="106">
        <f t="shared" si="8"/>
        <v>1155000</v>
      </c>
      <c r="K33" s="398">
        <v>410712</v>
      </c>
      <c r="L33" s="226">
        <f t="shared" ref="K33:L33" si="9">SUM(L34:L38)</f>
        <v>0</v>
      </c>
      <c r="M33" s="106">
        <f t="shared" ref="M33:N33" si="10">SUM(M34:M38)</f>
        <v>0</v>
      </c>
      <c r="N33" s="330">
        <f t="shared" si="10"/>
        <v>0</v>
      </c>
      <c r="O33" s="138">
        <f t="shared" si="2"/>
        <v>0</v>
      </c>
    </row>
    <row r="34" spans="1:17" ht="12.95" customHeight="1">
      <c r="B34" s="9"/>
      <c r="C34" s="10"/>
      <c r="D34" s="10"/>
      <c r="E34" s="99"/>
      <c r="F34" s="111">
        <v>821200</v>
      </c>
      <c r="G34" s="124"/>
      <c r="H34" s="10" t="s">
        <v>13</v>
      </c>
      <c r="I34" s="269">
        <v>0</v>
      </c>
      <c r="J34" s="107">
        <v>0</v>
      </c>
      <c r="K34" s="399">
        <v>0</v>
      </c>
      <c r="L34" s="260">
        <v>0</v>
      </c>
      <c r="M34" s="107">
        <v>0</v>
      </c>
      <c r="N34" s="328">
        <f t="shared" ref="N34:N37" si="11">SUM(L34:M34)</f>
        <v>0</v>
      </c>
      <c r="O34" s="139" t="str">
        <f t="shared" si="2"/>
        <v/>
      </c>
    </row>
    <row r="35" spans="1:17" ht="12.95" customHeight="1">
      <c r="B35" s="9"/>
      <c r="C35" s="10"/>
      <c r="D35" s="10"/>
      <c r="E35" s="99"/>
      <c r="F35" s="111">
        <v>821300</v>
      </c>
      <c r="G35" s="124"/>
      <c r="H35" s="10" t="s">
        <v>14</v>
      </c>
      <c r="I35" s="269">
        <v>5000</v>
      </c>
      <c r="J35" s="107">
        <v>5000</v>
      </c>
      <c r="K35" s="399">
        <v>3116</v>
      </c>
      <c r="L35" s="260"/>
      <c r="M35" s="107">
        <v>0</v>
      </c>
      <c r="N35" s="328">
        <f t="shared" si="11"/>
        <v>0</v>
      </c>
      <c r="O35" s="139">
        <f t="shared" si="2"/>
        <v>0</v>
      </c>
    </row>
    <row r="36" spans="1:17" s="97" customFormat="1" ht="12.95" customHeight="1">
      <c r="B36" s="98"/>
      <c r="C36" s="99"/>
      <c r="D36" s="99"/>
      <c r="E36" s="99"/>
      <c r="F36" s="114">
        <v>821500</v>
      </c>
      <c r="G36" s="127" t="s">
        <v>182</v>
      </c>
      <c r="H36" s="301" t="s">
        <v>181</v>
      </c>
      <c r="I36" s="269">
        <v>750000</v>
      </c>
      <c r="J36" s="107">
        <v>750000</v>
      </c>
      <c r="K36" s="399">
        <v>330737</v>
      </c>
      <c r="L36" s="260">
        <v>0</v>
      </c>
      <c r="M36" s="107"/>
      <c r="N36" s="328">
        <f t="shared" ref="N36" si="12">SUM(L36:M36)</f>
        <v>0</v>
      </c>
      <c r="O36" s="139">
        <f t="shared" ref="O36" si="13">IF(J36=0,"",N36/J36*100)</f>
        <v>0</v>
      </c>
      <c r="Q36" s="36"/>
    </row>
    <row r="37" spans="1:17" ht="12.95" customHeight="1">
      <c r="B37" s="9"/>
      <c r="C37" s="10"/>
      <c r="D37" s="10"/>
      <c r="E37" s="99"/>
      <c r="F37" s="114">
        <v>821600</v>
      </c>
      <c r="G37" s="127"/>
      <c r="H37" s="42" t="s">
        <v>24</v>
      </c>
      <c r="I37" s="269">
        <v>0</v>
      </c>
      <c r="J37" s="107">
        <v>0</v>
      </c>
      <c r="K37" s="399">
        <v>0</v>
      </c>
      <c r="L37" s="260">
        <v>0</v>
      </c>
      <c r="M37" s="107">
        <v>0</v>
      </c>
      <c r="N37" s="328">
        <f t="shared" si="11"/>
        <v>0</v>
      </c>
      <c r="O37" s="139" t="str">
        <f t="shared" si="2"/>
        <v/>
      </c>
      <c r="Q37" s="36"/>
    </row>
    <row r="38" spans="1:17" s="97" customFormat="1" ht="12.95" customHeight="1">
      <c r="B38" s="98"/>
      <c r="C38" s="99"/>
      <c r="D38" s="99"/>
      <c r="E38" s="99"/>
      <c r="F38" s="114">
        <v>821600</v>
      </c>
      <c r="G38" s="127" t="s">
        <v>183</v>
      </c>
      <c r="H38" s="301" t="s">
        <v>180</v>
      </c>
      <c r="I38" s="269">
        <v>400000</v>
      </c>
      <c r="J38" s="107">
        <v>400000</v>
      </c>
      <c r="K38" s="399">
        <v>76859</v>
      </c>
      <c r="L38" s="260">
        <v>0</v>
      </c>
      <c r="M38" s="107"/>
      <c r="N38" s="328">
        <f t="shared" ref="N38" si="14">SUM(L38:M38)</f>
        <v>0</v>
      </c>
      <c r="O38" s="139">
        <f t="shared" ref="O38" si="15">IF(J38=0,"",N38/J38*100)</f>
        <v>0</v>
      </c>
      <c r="Q38" s="36"/>
    </row>
    <row r="39" spans="1:17" ht="12.95" customHeight="1">
      <c r="B39" s="9"/>
      <c r="C39" s="10"/>
      <c r="D39" s="10"/>
      <c r="E39" s="99"/>
      <c r="F39" s="111"/>
      <c r="G39" s="124"/>
      <c r="H39" s="10"/>
      <c r="I39" s="270"/>
      <c r="J39" s="106"/>
      <c r="K39" s="398"/>
      <c r="L39" s="226"/>
      <c r="M39" s="106"/>
      <c r="N39" s="330"/>
      <c r="O39" s="139" t="str">
        <f t="shared" si="2"/>
        <v/>
      </c>
    </row>
    <row r="40" spans="1:17" s="1" customFormat="1" ht="12.95" customHeight="1">
      <c r="A40" s="94"/>
      <c r="B40" s="11"/>
      <c r="C40" s="7"/>
      <c r="D40" s="7"/>
      <c r="E40" s="7"/>
      <c r="F40" s="110"/>
      <c r="G40" s="123"/>
      <c r="H40" s="7" t="s">
        <v>15</v>
      </c>
      <c r="I40" s="347" t="s">
        <v>208</v>
      </c>
      <c r="J40" s="108" t="s">
        <v>208</v>
      </c>
      <c r="K40" s="403">
        <v>10</v>
      </c>
      <c r="L40" s="222"/>
      <c r="M40" s="106"/>
      <c r="N40" s="331"/>
      <c r="O40" s="139"/>
    </row>
    <row r="41" spans="1:17" s="1" customFormat="1" ht="12.95" customHeight="1">
      <c r="A41" s="94"/>
      <c r="B41" s="11"/>
      <c r="C41" s="7"/>
      <c r="D41" s="7"/>
      <c r="E41" s="7"/>
      <c r="F41" s="110"/>
      <c r="G41" s="123"/>
      <c r="H41" s="7" t="s">
        <v>29</v>
      </c>
      <c r="I41" s="213">
        <f>I8+I13+I16+I29+I33</f>
        <v>1973650</v>
      </c>
      <c r="J41" s="101">
        <f>J8+J13+J16+J29+J33</f>
        <v>1973650</v>
      </c>
      <c r="K41" s="213">
        <f t="shared" ref="K41" si="16">K8+K13+K16+K29+K33</f>
        <v>771435</v>
      </c>
      <c r="L41" s="220">
        <f>L8+L13+L16+L29+L33</f>
        <v>0</v>
      </c>
      <c r="M41" s="101">
        <f>M8+M13+M16+M29+M33</f>
        <v>0</v>
      </c>
      <c r="N41" s="330">
        <f>N8+N13+N16+N29+N33</f>
        <v>0</v>
      </c>
      <c r="O41" s="138">
        <f t="shared" si="2"/>
        <v>0</v>
      </c>
    </row>
    <row r="42" spans="1:17" s="1" customFormat="1" ht="12.95" customHeight="1">
      <c r="A42" s="94"/>
      <c r="B42" s="11"/>
      <c r="C42" s="7"/>
      <c r="D42" s="7"/>
      <c r="E42" s="7"/>
      <c r="F42" s="110"/>
      <c r="G42" s="123"/>
      <c r="H42" s="7" t="s">
        <v>16</v>
      </c>
      <c r="I42" s="14">
        <f>I41</f>
        <v>1973650</v>
      </c>
      <c r="J42" s="14">
        <f>J41</f>
        <v>1973650</v>
      </c>
      <c r="K42" s="213">
        <f t="shared" ref="K42" si="17">K41</f>
        <v>771435</v>
      </c>
      <c r="L42" s="220">
        <f t="shared" ref="L42:N43" si="18">L41</f>
        <v>0</v>
      </c>
      <c r="M42" s="101">
        <f t="shared" si="18"/>
        <v>0</v>
      </c>
      <c r="N42" s="330">
        <f t="shared" si="18"/>
        <v>0</v>
      </c>
      <c r="O42" s="138">
        <f t="shared" si="2"/>
        <v>0</v>
      </c>
    </row>
    <row r="43" spans="1:17" s="1" customFormat="1" ht="12.95" customHeight="1">
      <c r="A43" s="94"/>
      <c r="B43" s="11"/>
      <c r="C43" s="7"/>
      <c r="D43" s="7"/>
      <c r="E43" s="7"/>
      <c r="F43" s="110"/>
      <c r="G43" s="123"/>
      <c r="H43" s="7" t="s">
        <v>17</v>
      </c>
      <c r="I43" s="14">
        <f>I42</f>
        <v>1973650</v>
      </c>
      <c r="J43" s="14">
        <f>J42</f>
        <v>1973650</v>
      </c>
      <c r="K43" s="213">
        <f t="shared" ref="K43" si="19">K42</f>
        <v>771435</v>
      </c>
      <c r="L43" s="220">
        <f t="shared" si="18"/>
        <v>0</v>
      </c>
      <c r="M43" s="101">
        <f t="shared" si="18"/>
        <v>0</v>
      </c>
      <c r="N43" s="330">
        <f t="shared" si="18"/>
        <v>0</v>
      </c>
      <c r="O43" s="138">
        <f t="shared" si="2"/>
        <v>0</v>
      </c>
    </row>
    <row r="44" spans="1:17" ht="12.95" customHeight="1" thickBot="1">
      <c r="B44" s="15"/>
      <c r="C44" s="16"/>
      <c r="D44" s="16"/>
      <c r="E44" s="16"/>
      <c r="F44" s="112"/>
      <c r="G44" s="125"/>
      <c r="H44" s="16"/>
      <c r="I44" s="26"/>
      <c r="J44" s="26"/>
      <c r="K44" s="214"/>
      <c r="L44" s="223"/>
      <c r="M44" s="26"/>
      <c r="N44" s="332"/>
      <c r="O44" s="141"/>
    </row>
    <row r="45" spans="1:17" ht="12.95" customHeight="1">
      <c r="F45" s="113"/>
      <c r="G45" s="126"/>
      <c r="N45" s="183"/>
    </row>
    <row r="46" spans="1:17" ht="12.95" customHeight="1">
      <c r="B46" s="33"/>
      <c r="F46" s="113"/>
      <c r="G46" s="126"/>
      <c r="N46" s="183"/>
    </row>
    <row r="47" spans="1:17" ht="12.95" customHeight="1">
      <c r="B47" s="33"/>
      <c r="F47" s="113"/>
      <c r="G47" s="126"/>
      <c r="N47" s="183"/>
    </row>
    <row r="48" spans="1:17" ht="12.95" customHeight="1">
      <c r="B48" s="33"/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2.95" customHeight="1">
      <c r="F60" s="113"/>
      <c r="G60" s="126"/>
      <c r="N60" s="183"/>
    </row>
    <row r="61" spans="6:14" ht="12.95" customHeight="1">
      <c r="F61" s="113"/>
      <c r="G61" s="126"/>
      <c r="N61" s="183"/>
    </row>
    <row r="62" spans="6:14" ht="17.100000000000001" customHeight="1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26"/>
      <c r="N74" s="183"/>
    </row>
    <row r="75" spans="6:14" ht="14.25">
      <c r="F75" s="113"/>
      <c r="G75" s="126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 ht="14.25">
      <c r="F91" s="113"/>
      <c r="G91" s="113"/>
      <c r="N91" s="183"/>
    </row>
    <row r="92" spans="6:14" ht="14.25">
      <c r="F92" s="113"/>
      <c r="G92" s="113"/>
      <c r="N92" s="18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  <row r="97" spans="7:7">
      <c r="G97" s="113"/>
    </row>
    <row r="98" spans="7:7">
      <c r="G98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S96"/>
  <sheetViews>
    <sheetView tabSelected="1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" width="9.140625" style="8"/>
    <col min="17" max="17" width="9.5703125" style="8" bestFit="1" customWidth="1"/>
    <col min="18" max="16384" width="9.140625" style="8"/>
  </cols>
  <sheetData>
    <row r="1" spans="1:19" ht="13.5" thickBot="1"/>
    <row r="2" spans="1:19" s="60" customFormat="1" ht="20.100000000000001" customHeight="1" thickTop="1" thickBot="1">
      <c r="A2" s="166"/>
      <c r="B2" s="417" t="s">
        <v>31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9"/>
    </row>
    <row r="3" spans="1:19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9" s="1" customFormat="1" ht="39" customHeight="1">
      <c r="A4" s="94"/>
      <c r="B4" s="424" t="s">
        <v>0</v>
      </c>
      <c r="C4" s="426" t="s">
        <v>1</v>
      </c>
      <c r="D4" s="428" t="s">
        <v>26</v>
      </c>
      <c r="E4" s="428" t="s">
        <v>223</v>
      </c>
      <c r="F4" s="430" t="s">
        <v>109</v>
      </c>
      <c r="G4" s="429" t="s">
        <v>119</v>
      </c>
      <c r="H4" s="430" t="s">
        <v>2</v>
      </c>
      <c r="I4" s="432" t="s">
        <v>272</v>
      </c>
      <c r="J4" s="433" t="s">
        <v>250</v>
      </c>
      <c r="K4" s="434" t="s">
        <v>273</v>
      </c>
      <c r="L4" s="421" t="s">
        <v>274</v>
      </c>
      <c r="M4" s="422"/>
      <c r="N4" s="423"/>
      <c r="O4" s="436" t="s">
        <v>251</v>
      </c>
      <c r="Q4" s="45"/>
    </row>
    <row r="5" spans="1:19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15" t="s">
        <v>161</v>
      </c>
      <c r="M5" s="162" t="s">
        <v>162</v>
      </c>
      <c r="N5" s="324" t="s">
        <v>102</v>
      </c>
      <c r="O5" s="437"/>
    </row>
    <row r="6" spans="1:19" s="2" customFormat="1" ht="12.7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9" s="2" customFormat="1" ht="12.95" customHeight="1">
      <c r="A7" s="95"/>
      <c r="B7" s="5">
        <v>10</v>
      </c>
      <c r="C7" s="6" t="s">
        <v>3</v>
      </c>
      <c r="D7" s="6" t="s">
        <v>4</v>
      </c>
      <c r="E7" s="293" t="s">
        <v>224</v>
      </c>
      <c r="F7" s="4"/>
      <c r="G7" s="96"/>
      <c r="H7" s="4"/>
      <c r="I7" s="4"/>
      <c r="J7" s="4"/>
      <c r="K7" s="212"/>
      <c r="L7" s="3"/>
      <c r="M7" s="96"/>
      <c r="N7" s="326"/>
      <c r="O7" s="137"/>
    </row>
    <row r="8" spans="1:19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151">
        <f t="shared" ref="I8:J8" si="0">SUM(I9:I11)</f>
        <v>539150</v>
      </c>
      <c r="J8" s="151">
        <f t="shared" si="0"/>
        <v>539150</v>
      </c>
      <c r="K8" s="194">
        <f>SUM(K9:K11)</f>
        <v>396267</v>
      </c>
      <c r="L8" s="211">
        <f t="shared" ref="L8" si="1">SUM(L9:L11)</f>
        <v>0</v>
      </c>
      <c r="M8" s="70">
        <f>SUM(M9:M11)</f>
        <v>0</v>
      </c>
      <c r="N8" s="327">
        <f>SUM(N9:N11)</f>
        <v>0</v>
      </c>
      <c r="O8" s="138">
        <f>IF(J8=0,"",N8/J8*100)</f>
        <v>0</v>
      </c>
      <c r="Q8" s="35"/>
    </row>
    <row r="9" spans="1:19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154">
        <v>443880</v>
      </c>
      <c r="J9" s="154">
        <v>443880</v>
      </c>
      <c r="K9" s="195">
        <v>327078</v>
      </c>
      <c r="L9" s="210"/>
      <c r="M9" s="69">
        <v>0</v>
      </c>
      <c r="N9" s="328">
        <f>SUM(L9:M9)</f>
        <v>0</v>
      </c>
      <c r="O9" s="139">
        <f>IF(J9=0,"",N9/J9*100)</f>
        <v>0</v>
      </c>
      <c r="P9" s="33"/>
      <c r="Q9" s="35"/>
      <c r="R9" s="36"/>
      <c r="S9" s="36"/>
    </row>
    <row r="10" spans="1:19" ht="12.95" customHeight="1">
      <c r="B10" s="9"/>
      <c r="C10" s="10"/>
      <c r="D10" s="10"/>
      <c r="E10" s="99"/>
      <c r="F10" s="111">
        <v>611200</v>
      </c>
      <c r="G10" s="124"/>
      <c r="H10" s="18" t="s">
        <v>78</v>
      </c>
      <c r="I10" s="154">
        <v>95270</v>
      </c>
      <c r="J10" s="154">
        <v>95270</v>
      </c>
      <c r="K10" s="195">
        <v>69189</v>
      </c>
      <c r="L10" s="210"/>
      <c r="M10" s="69">
        <v>0</v>
      </c>
      <c r="N10" s="328">
        <f t="shared" ref="N10:N11" si="2">SUM(L10:M10)</f>
        <v>0</v>
      </c>
      <c r="O10" s="139">
        <f t="shared" ref="O10:O35" si="3">IF(J10=0,"",N10/J10*100)</f>
        <v>0</v>
      </c>
      <c r="Q10" s="35"/>
    </row>
    <row r="11" spans="1:19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154">
        <f t="shared" ref="I11:J11" si="4">SUM(G11:H11)</f>
        <v>0</v>
      </c>
      <c r="J11" s="154">
        <f t="shared" si="4"/>
        <v>0</v>
      </c>
      <c r="K11" s="195">
        <v>0</v>
      </c>
      <c r="L11" s="210"/>
      <c r="M11" s="69">
        <v>0</v>
      </c>
      <c r="N11" s="328">
        <f t="shared" si="2"/>
        <v>0</v>
      </c>
      <c r="O11" s="139" t="str">
        <f t="shared" si="3"/>
        <v/>
      </c>
      <c r="Q11" s="35"/>
    </row>
    <row r="12" spans="1:19" ht="8.1" customHeight="1">
      <c r="B12" s="9"/>
      <c r="C12" s="10"/>
      <c r="D12" s="10"/>
      <c r="E12" s="99"/>
      <c r="F12" s="111"/>
      <c r="G12" s="124"/>
      <c r="H12" s="68"/>
      <c r="I12" s="154"/>
      <c r="J12" s="154"/>
      <c r="K12" s="195"/>
      <c r="L12" s="210"/>
      <c r="M12" s="69"/>
      <c r="N12" s="328"/>
      <c r="O12" s="139" t="str">
        <f t="shared" si="3"/>
        <v/>
      </c>
      <c r="Q12" s="35"/>
    </row>
    <row r="13" spans="1:19" ht="12.95" customHeight="1">
      <c r="B13" s="11"/>
      <c r="C13" s="7"/>
      <c r="D13" s="7"/>
      <c r="E13" s="7"/>
      <c r="F13" s="110">
        <v>612000</v>
      </c>
      <c r="G13" s="123"/>
      <c r="H13" s="7" t="s">
        <v>63</v>
      </c>
      <c r="I13" s="151">
        <f t="shared" ref="I13:J13" si="5">I14+I15</f>
        <v>47420</v>
      </c>
      <c r="J13" s="151">
        <f t="shared" si="5"/>
        <v>47420</v>
      </c>
      <c r="K13" s="194">
        <f>K14</f>
        <v>34527</v>
      </c>
      <c r="L13" s="211">
        <f t="shared" ref="L13" si="6">L14+L15</f>
        <v>0</v>
      </c>
      <c r="M13" s="70">
        <f>M14+M15</f>
        <v>0</v>
      </c>
      <c r="N13" s="327">
        <f>N14+N15</f>
        <v>0</v>
      </c>
      <c r="O13" s="138">
        <f t="shared" si="3"/>
        <v>0</v>
      </c>
      <c r="Q13" s="35"/>
    </row>
    <row r="14" spans="1:19" s="1" customFormat="1" ht="12.95" customHeight="1">
      <c r="A14" s="94"/>
      <c r="B14" s="9"/>
      <c r="C14" s="10"/>
      <c r="D14" s="10"/>
      <c r="E14" s="99"/>
      <c r="F14" s="111">
        <v>612100</v>
      </c>
      <c r="G14" s="124"/>
      <c r="H14" s="12" t="s">
        <v>5</v>
      </c>
      <c r="I14" s="154">
        <v>47420</v>
      </c>
      <c r="J14" s="154">
        <v>47420</v>
      </c>
      <c r="K14" s="195">
        <v>34527</v>
      </c>
      <c r="L14" s="210"/>
      <c r="M14" s="69">
        <v>0</v>
      </c>
      <c r="N14" s="328">
        <f>SUM(L14:M14)</f>
        <v>0</v>
      </c>
      <c r="O14" s="139">
        <f t="shared" si="3"/>
        <v>0</v>
      </c>
      <c r="Q14" s="35"/>
    </row>
    <row r="15" spans="1:19" ht="8.1" customHeight="1">
      <c r="B15" s="9"/>
      <c r="C15" s="10"/>
      <c r="D15" s="10"/>
      <c r="E15" s="99"/>
      <c r="F15" s="111"/>
      <c r="G15" s="124"/>
      <c r="H15" s="10"/>
      <c r="I15" s="154"/>
      <c r="J15" s="154"/>
      <c r="K15" s="195"/>
      <c r="L15" s="210"/>
      <c r="M15" s="92"/>
      <c r="N15" s="329"/>
      <c r="O15" s="139" t="str">
        <f t="shared" si="3"/>
        <v/>
      </c>
      <c r="Q15" s="35"/>
    </row>
    <row r="16" spans="1:19" ht="12.95" customHeight="1">
      <c r="B16" s="11"/>
      <c r="C16" s="7"/>
      <c r="D16" s="7"/>
      <c r="E16" s="7"/>
      <c r="F16" s="110">
        <v>613000</v>
      </c>
      <c r="G16" s="123"/>
      <c r="H16" s="7" t="s">
        <v>65</v>
      </c>
      <c r="I16" s="151">
        <f t="shared" ref="I16:J16" si="7">SUM(I17:I26)</f>
        <v>248820</v>
      </c>
      <c r="J16" s="151">
        <f t="shared" si="7"/>
        <v>248820</v>
      </c>
      <c r="K16" s="194">
        <f>SUM(K17:K26)</f>
        <v>161278</v>
      </c>
      <c r="L16" s="211">
        <f t="shared" ref="L16" si="8">SUM(L17:L26)</f>
        <v>0</v>
      </c>
      <c r="M16" s="105">
        <f>SUM(M17:M26)</f>
        <v>0</v>
      </c>
      <c r="N16" s="330">
        <f>SUM(N17:N26)</f>
        <v>0</v>
      </c>
      <c r="O16" s="138">
        <f t="shared" si="3"/>
        <v>0</v>
      </c>
      <c r="Q16" s="35"/>
    </row>
    <row r="17" spans="1:18" s="1" customFormat="1" ht="12.95" customHeight="1">
      <c r="A17" s="94"/>
      <c r="B17" s="9"/>
      <c r="C17" s="10"/>
      <c r="D17" s="10"/>
      <c r="E17" s="99"/>
      <c r="F17" s="111">
        <v>613100</v>
      </c>
      <c r="G17" s="124"/>
      <c r="H17" s="21" t="s">
        <v>6</v>
      </c>
      <c r="I17" s="154">
        <f>6500*80%</f>
        <v>5200</v>
      </c>
      <c r="J17" s="416">
        <f>6500*80%</f>
        <v>5200</v>
      </c>
      <c r="K17" s="195">
        <v>2683</v>
      </c>
      <c r="L17" s="210"/>
      <c r="M17" s="155">
        <v>0</v>
      </c>
      <c r="N17" s="328">
        <f t="shared" ref="N17:N26" si="9">SUM(L17:M17)</f>
        <v>0</v>
      </c>
      <c r="O17" s="139">
        <f t="shared" si="3"/>
        <v>0</v>
      </c>
      <c r="Q17" s="35"/>
    </row>
    <row r="18" spans="1:18" ht="12.95" customHeight="1">
      <c r="B18" s="9"/>
      <c r="C18" s="10"/>
      <c r="D18" s="10"/>
      <c r="E18" s="99"/>
      <c r="F18" s="111">
        <v>613200</v>
      </c>
      <c r="G18" s="124"/>
      <c r="H18" s="21" t="s">
        <v>7</v>
      </c>
      <c r="I18" s="154">
        <v>10800</v>
      </c>
      <c r="J18" s="416">
        <v>10800</v>
      </c>
      <c r="K18" s="195">
        <v>2163</v>
      </c>
      <c r="L18" s="210"/>
      <c r="M18" s="155">
        <v>0</v>
      </c>
      <c r="N18" s="328">
        <f t="shared" si="9"/>
        <v>0</v>
      </c>
      <c r="O18" s="139">
        <f t="shared" si="3"/>
        <v>0</v>
      </c>
      <c r="Q18" s="35"/>
    </row>
    <row r="19" spans="1:18" ht="12.95" customHeight="1">
      <c r="B19" s="9"/>
      <c r="C19" s="10"/>
      <c r="D19" s="10"/>
      <c r="E19" s="99"/>
      <c r="F19" s="111">
        <v>613300</v>
      </c>
      <c r="G19" s="124"/>
      <c r="H19" s="414" t="s">
        <v>79</v>
      </c>
      <c r="I19" s="154">
        <v>7000</v>
      </c>
      <c r="J19" s="416">
        <v>7000</v>
      </c>
      <c r="K19" s="195">
        <v>5345</v>
      </c>
      <c r="L19" s="210"/>
      <c r="M19" s="155">
        <v>0</v>
      </c>
      <c r="N19" s="328">
        <f t="shared" si="9"/>
        <v>0</v>
      </c>
      <c r="O19" s="139">
        <f t="shared" si="3"/>
        <v>0</v>
      </c>
      <c r="Q19" s="35"/>
    </row>
    <row r="20" spans="1:18" ht="12.95" customHeight="1">
      <c r="B20" s="9"/>
      <c r="C20" s="10"/>
      <c r="D20" s="10"/>
      <c r="E20" s="99"/>
      <c r="F20" s="111">
        <v>613400</v>
      </c>
      <c r="G20" s="124"/>
      <c r="H20" s="414" t="s">
        <v>66</v>
      </c>
      <c r="I20" s="154">
        <v>5000</v>
      </c>
      <c r="J20" s="416">
        <v>5000</v>
      </c>
      <c r="K20" s="195">
        <v>1539</v>
      </c>
      <c r="L20" s="210"/>
      <c r="M20" s="158">
        <v>0</v>
      </c>
      <c r="N20" s="328">
        <f t="shared" si="9"/>
        <v>0</v>
      </c>
      <c r="O20" s="139">
        <f t="shared" si="3"/>
        <v>0</v>
      </c>
      <c r="Q20" s="35"/>
    </row>
    <row r="21" spans="1:18" ht="12.95" customHeight="1">
      <c r="B21" s="9"/>
      <c r="C21" s="10"/>
      <c r="D21" s="10"/>
      <c r="E21" s="99"/>
      <c r="F21" s="111">
        <v>613500</v>
      </c>
      <c r="G21" s="124"/>
      <c r="H21" s="21" t="s">
        <v>8</v>
      </c>
      <c r="I21" s="154">
        <v>8500</v>
      </c>
      <c r="J21" s="416">
        <v>8500</v>
      </c>
      <c r="K21" s="195">
        <v>3148</v>
      </c>
      <c r="L21" s="210"/>
      <c r="M21" s="158">
        <v>0</v>
      </c>
      <c r="N21" s="328">
        <f t="shared" si="9"/>
        <v>0</v>
      </c>
      <c r="O21" s="139">
        <f t="shared" si="3"/>
        <v>0</v>
      </c>
      <c r="Q21" s="35"/>
    </row>
    <row r="22" spans="1:18" ht="12.95" customHeight="1">
      <c r="B22" s="9"/>
      <c r="C22" s="10"/>
      <c r="D22" s="10"/>
      <c r="E22" s="99"/>
      <c r="F22" s="111">
        <v>613600</v>
      </c>
      <c r="G22" s="124"/>
      <c r="H22" s="414" t="s">
        <v>80</v>
      </c>
      <c r="I22" s="154">
        <v>0</v>
      </c>
      <c r="J22" s="416">
        <v>0</v>
      </c>
      <c r="K22" s="195">
        <v>0</v>
      </c>
      <c r="L22" s="210"/>
      <c r="M22" s="155">
        <v>0</v>
      </c>
      <c r="N22" s="328">
        <f t="shared" si="9"/>
        <v>0</v>
      </c>
      <c r="O22" s="139" t="str">
        <f t="shared" si="3"/>
        <v/>
      </c>
      <c r="Q22" s="35"/>
    </row>
    <row r="23" spans="1:18" ht="12.95" customHeight="1">
      <c r="B23" s="9"/>
      <c r="C23" s="10"/>
      <c r="D23" s="10"/>
      <c r="E23" s="99"/>
      <c r="F23" s="111">
        <v>613700</v>
      </c>
      <c r="G23" s="124"/>
      <c r="H23" s="21" t="s">
        <v>9</v>
      </c>
      <c r="I23" s="154">
        <v>5000</v>
      </c>
      <c r="J23" s="416">
        <v>5000</v>
      </c>
      <c r="K23" s="195">
        <v>2437</v>
      </c>
      <c r="L23" s="210"/>
      <c r="M23" s="155">
        <v>0</v>
      </c>
      <c r="N23" s="328">
        <f t="shared" si="9"/>
        <v>0</v>
      </c>
      <c r="O23" s="139">
        <f t="shared" si="3"/>
        <v>0</v>
      </c>
      <c r="Q23" s="35"/>
    </row>
    <row r="24" spans="1:18" ht="12.95" customHeight="1">
      <c r="B24" s="9"/>
      <c r="C24" s="10"/>
      <c r="D24" s="10"/>
      <c r="E24" s="99"/>
      <c r="F24" s="111">
        <v>613800</v>
      </c>
      <c r="G24" s="124"/>
      <c r="H24" s="414" t="s">
        <v>67</v>
      </c>
      <c r="I24" s="154">
        <v>2320</v>
      </c>
      <c r="J24" s="416">
        <v>2320</v>
      </c>
      <c r="K24" s="195">
        <v>2231</v>
      </c>
      <c r="L24" s="210"/>
      <c r="M24" s="155">
        <v>0</v>
      </c>
      <c r="N24" s="328">
        <f t="shared" si="9"/>
        <v>0</v>
      </c>
      <c r="O24" s="139">
        <f t="shared" si="3"/>
        <v>0</v>
      </c>
      <c r="Q24" s="35"/>
    </row>
    <row r="25" spans="1:18" ht="12.95" customHeight="1">
      <c r="B25" s="9"/>
      <c r="C25" s="10"/>
      <c r="D25" s="10"/>
      <c r="E25" s="99"/>
      <c r="F25" s="111">
        <v>613900</v>
      </c>
      <c r="G25" s="124"/>
      <c r="H25" s="414" t="s">
        <v>68</v>
      </c>
      <c r="I25" s="154">
        <v>205000</v>
      </c>
      <c r="J25" s="416">
        <v>205000</v>
      </c>
      <c r="K25" s="195">
        <v>141732</v>
      </c>
      <c r="L25" s="210"/>
      <c r="M25" s="158">
        <v>0</v>
      </c>
      <c r="N25" s="328">
        <f t="shared" si="9"/>
        <v>0</v>
      </c>
      <c r="O25" s="139">
        <f t="shared" si="3"/>
        <v>0</v>
      </c>
      <c r="P25" s="41"/>
      <c r="Q25" s="35"/>
    </row>
    <row r="26" spans="1:18" ht="12.95" customHeight="1">
      <c r="B26" s="9"/>
      <c r="C26" s="10"/>
      <c r="D26" s="10"/>
      <c r="E26" s="99"/>
      <c r="F26" s="111">
        <v>613900</v>
      </c>
      <c r="G26" s="124"/>
      <c r="H26" s="415" t="s">
        <v>105</v>
      </c>
      <c r="I26" s="154">
        <f t="shared" ref="I26:J26" si="10">SUM(G26:H26)</f>
        <v>0</v>
      </c>
      <c r="J26" s="416">
        <f t="shared" si="10"/>
        <v>0</v>
      </c>
      <c r="K26" s="195">
        <v>0</v>
      </c>
      <c r="L26" s="210"/>
      <c r="M26" s="155">
        <v>0</v>
      </c>
      <c r="N26" s="328">
        <f t="shared" si="9"/>
        <v>0</v>
      </c>
      <c r="O26" s="139" t="str">
        <f t="shared" si="3"/>
        <v/>
      </c>
      <c r="Q26" s="35"/>
      <c r="R26" s="33"/>
    </row>
    <row r="27" spans="1:18" ht="8.1" customHeight="1">
      <c r="B27" s="9"/>
      <c r="C27" s="10"/>
      <c r="D27" s="10"/>
      <c r="E27" s="99"/>
      <c r="F27" s="111"/>
      <c r="G27" s="124"/>
      <c r="H27" s="10"/>
      <c r="I27" s="154"/>
      <c r="J27" s="154"/>
      <c r="K27" s="195"/>
      <c r="L27" s="210"/>
      <c r="M27" s="92"/>
      <c r="N27" s="329"/>
      <c r="O27" s="139" t="str">
        <f t="shared" si="3"/>
        <v/>
      </c>
      <c r="Q27" s="35"/>
    </row>
    <row r="28" spans="1:18" ht="12.95" customHeight="1">
      <c r="B28" s="11"/>
      <c r="C28" s="7"/>
      <c r="D28" s="7"/>
      <c r="E28" s="7"/>
      <c r="F28" s="110">
        <v>821000</v>
      </c>
      <c r="G28" s="123"/>
      <c r="H28" s="7" t="s">
        <v>12</v>
      </c>
      <c r="I28" s="151">
        <f t="shared" ref="I28:J28" si="11">SUM(I29:I30)</f>
        <v>3000</v>
      </c>
      <c r="J28" s="151">
        <f t="shared" si="11"/>
        <v>3000</v>
      </c>
      <c r="K28" s="194">
        <f>SUM(K29:K30)</f>
        <v>0</v>
      </c>
      <c r="L28" s="211">
        <f t="shared" ref="L28" si="12">SUM(L29:L30)</f>
        <v>0</v>
      </c>
      <c r="M28" s="101">
        <f>SUM(M29:M30)</f>
        <v>0</v>
      </c>
      <c r="N28" s="330">
        <f>SUM(N29:N30)</f>
        <v>0</v>
      </c>
      <c r="O28" s="138">
        <f t="shared" si="3"/>
        <v>0</v>
      </c>
      <c r="Q28" s="35"/>
    </row>
    <row r="29" spans="1:18" s="1" customFormat="1" ht="12.95" customHeight="1">
      <c r="A29" s="94"/>
      <c r="B29" s="9"/>
      <c r="C29" s="10"/>
      <c r="D29" s="10"/>
      <c r="E29" s="99"/>
      <c r="F29" s="111">
        <v>821200</v>
      </c>
      <c r="G29" s="124"/>
      <c r="H29" s="10" t="s">
        <v>13</v>
      </c>
      <c r="I29" s="154">
        <v>1000</v>
      </c>
      <c r="J29" s="154">
        <v>1000</v>
      </c>
      <c r="K29" s="195">
        <v>0</v>
      </c>
      <c r="L29" s="210"/>
      <c r="M29" s="93">
        <v>0</v>
      </c>
      <c r="N29" s="328">
        <f t="shared" ref="N29:N30" si="13">SUM(L29:M29)</f>
        <v>0</v>
      </c>
      <c r="O29" s="139">
        <f t="shared" si="3"/>
        <v>0</v>
      </c>
      <c r="Q29" s="35"/>
    </row>
    <row r="30" spans="1:18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154">
        <v>2000</v>
      </c>
      <c r="J30" s="154">
        <v>2000</v>
      </c>
      <c r="K30" s="195">
        <v>0</v>
      </c>
      <c r="L30" s="210"/>
      <c r="M30" s="93">
        <v>0</v>
      </c>
      <c r="N30" s="328">
        <f t="shared" si="13"/>
        <v>0</v>
      </c>
      <c r="O30" s="139">
        <f t="shared" si="3"/>
        <v>0</v>
      </c>
      <c r="P30" s="33"/>
      <c r="Q30" s="35"/>
    </row>
    <row r="31" spans="1:18" ht="8.1" customHeight="1">
      <c r="B31" s="9"/>
      <c r="C31" s="10"/>
      <c r="D31" s="10"/>
      <c r="E31" s="99"/>
      <c r="F31" s="111"/>
      <c r="G31" s="124"/>
      <c r="H31" s="10"/>
      <c r="I31" s="154"/>
      <c r="J31" s="154"/>
      <c r="K31" s="195"/>
      <c r="L31" s="210"/>
      <c r="M31" s="92"/>
      <c r="N31" s="329"/>
      <c r="O31" s="139" t="str">
        <f t="shared" si="3"/>
        <v/>
      </c>
      <c r="Q31" s="35"/>
    </row>
    <row r="32" spans="1:18" ht="12.95" customHeight="1">
      <c r="B32" s="11"/>
      <c r="C32" s="7"/>
      <c r="D32" s="7"/>
      <c r="E32" s="7"/>
      <c r="F32" s="110"/>
      <c r="G32" s="123"/>
      <c r="H32" s="7" t="s">
        <v>15</v>
      </c>
      <c r="I32" s="193" t="s">
        <v>262</v>
      </c>
      <c r="J32" s="193" t="s">
        <v>262</v>
      </c>
      <c r="K32" s="196">
        <v>22</v>
      </c>
      <c r="L32" s="410"/>
      <c r="M32" s="108"/>
      <c r="N32" s="331"/>
      <c r="O32" s="139"/>
      <c r="Q32" s="35"/>
    </row>
    <row r="33" spans="1:17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14">
        <f t="shared" ref="I33:N33" si="14">I8+I13+I16+I28</f>
        <v>838390</v>
      </c>
      <c r="J33" s="14">
        <f t="shared" si="14"/>
        <v>838390</v>
      </c>
      <c r="K33" s="213">
        <f t="shared" si="14"/>
        <v>592072</v>
      </c>
      <c r="L33" s="220">
        <f t="shared" si="14"/>
        <v>0</v>
      </c>
      <c r="M33" s="101">
        <f t="shared" si="14"/>
        <v>0</v>
      </c>
      <c r="N33" s="330">
        <f t="shared" si="14"/>
        <v>0</v>
      </c>
      <c r="O33" s="138">
        <f t="shared" si="3"/>
        <v>0</v>
      </c>
      <c r="Q33" s="35"/>
    </row>
    <row r="34" spans="1:17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>
        <f>I33</f>
        <v>838390</v>
      </c>
      <c r="J34" s="101">
        <f t="shared" ref="J34:L35" si="15">J33</f>
        <v>838390</v>
      </c>
      <c r="K34" s="213">
        <f t="shared" si="15"/>
        <v>592072</v>
      </c>
      <c r="L34" s="220">
        <f t="shared" si="15"/>
        <v>0</v>
      </c>
      <c r="M34" s="101">
        <f>M33</f>
        <v>0</v>
      </c>
      <c r="N34" s="330">
        <f>N33</f>
        <v>0</v>
      </c>
      <c r="O34" s="139">
        <f>IF(J34=0,"",N34/J34*100)</f>
        <v>0</v>
      </c>
    </row>
    <row r="35" spans="1:17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838390</v>
      </c>
      <c r="J35" s="101">
        <f t="shared" si="15"/>
        <v>838390</v>
      </c>
      <c r="K35" s="213">
        <f t="shared" si="15"/>
        <v>592072</v>
      </c>
      <c r="L35" s="220">
        <f t="shared" si="15"/>
        <v>0</v>
      </c>
      <c r="M35" s="101">
        <f>M34</f>
        <v>0</v>
      </c>
      <c r="N35" s="330">
        <f>N34</f>
        <v>0</v>
      </c>
      <c r="O35" s="139">
        <f t="shared" si="3"/>
        <v>0</v>
      </c>
    </row>
    <row r="36" spans="1:17" s="1" customFormat="1" ht="8.1" customHeight="1" thickBot="1">
      <c r="A36" s="94"/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7" ht="12.95" customHeight="1">
      <c r="F37" s="113"/>
      <c r="G37" s="126"/>
      <c r="N37" s="181"/>
    </row>
    <row r="38" spans="1:17" ht="12.95" customHeight="1">
      <c r="B38" s="33"/>
      <c r="F38" s="113"/>
      <c r="G38" s="126"/>
      <c r="N38" s="181"/>
    </row>
    <row r="39" spans="1:17" ht="12.95" customHeight="1">
      <c r="F39" s="113"/>
      <c r="G39" s="126"/>
      <c r="N39" s="181"/>
    </row>
    <row r="40" spans="1:17" ht="12.95" customHeight="1">
      <c r="F40" s="113"/>
      <c r="G40" s="126"/>
      <c r="N40" s="181"/>
    </row>
    <row r="41" spans="1:17" ht="12.95" customHeight="1">
      <c r="F41" s="113"/>
      <c r="G41" s="126"/>
      <c r="N41" s="181"/>
    </row>
    <row r="42" spans="1:17" ht="12.95" customHeight="1">
      <c r="F42" s="113"/>
      <c r="G42" s="126"/>
      <c r="N42" s="181"/>
    </row>
    <row r="43" spans="1:17" ht="12.95" customHeight="1">
      <c r="F43" s="113"/>
      <c r="G43" s="126"/>
      <c r="N43" s="181"/>
    </row>
    <row r="44" spans="1:17" ht="12.95" customHeight="1">
      <c r="F44" s="113"/>
      <c r="G44" s="126"/>
      <c r="N44" s="181"/>
    </row>
    <row r="45" spans="1:17" ht="12.95" customHeight="1">
      <c r="F45" s="113"/>
      <c r="G45" s="126"/>
      <c r="N45" s="181"/>
    </row>
    <row r="46" spans="1:17" ht="12.95" customHeight="1">
      <c r="F46" s="113"/>
      <c r="G46" s="126"/>
      <c r="N46" s="181"/>
    </row>
    <row r="47" spans="1:17" ht="12.95" customHeight="1">
      <c r="F47" s="113"/>
      <c r="G47" s="126"/>
      <c r="N47" s="181"/>
    </row>
    <row r="48" spans="1:17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Q100"/>
  <sheetViews>
    <sheetView topLeftCell="A31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196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49</v>
      </c>
      <c r="C7" s="6" t="s">
        <v>3</v>
      </c>
      <c r="D7" s="6" t="s">
        <v>4</v>
      </c>
      <c r="E7" s="293" t="s">
        <v>233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620880</v>
      </c>
      <c r="J8" s="342">
        <f t="shared" si="0"/>
        <v>620880</v>
      </c>
      <c r="K8" s="348">
        <v>462907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522330</v>
      </c>
      <c r="J9" s="343">
        <v>522330</v>
      </c>
      <c r="K9" s="345">
        <v>387268</v>
      </c>
      <c r="L9" s="217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404">
        <v>98550</v>
      </c>
      <c r="J10" s="404">
        <v>98550</v>
      </c>
      <c r="K10" s="195">
        <v>75639</v>
      </c>
      <c r="L10" s="267"/>
      <c r="M10" s="73">
        <v>0</v>
      </c>
      <c r="N10" s="328">
        <f t="shared" ref="N10:N11" si="1">SUM(L10:M10)</f>
        <v>0</v>
      </c>
      <c r="O10" s="139">
        <f t="shared" ref="O10:O4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343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43"/>
      <c r="J12" s="343"/>
      <c r="K12" s="345"/>
      <c r="L12" s="217"/>
      <c r="M12" s="69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55690</v>
      </c>
      <c r="J13" s="342">
        <f t="shared" si="3"/>
        <v>55690</v>
      </c>
      <c r="K13" s="348">
        <v>41131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55690</v>
      </c>
      <c r="J14" s="343">
        <v>55690</v>
      </c>
      <c r="K14" s="345">
        <v>41131</v>
      </c>
      <c r="L14" s="217"/>
      <c r="M14" s="69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24"/>
      <c r="J15" s="224"/>
      <c r="K15" s="395"/>
      <c r="L15" s="218"/>
      <c r="M15" s="92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77970</v>
      </c>
      <c r="J16" s="382">
        <f t="shared" si="4"/>
        <v>77970</v>
      </c>
      <c r="K16" s="387">
        <v>52166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7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5">
        <v>8400</v>
      </c>
      <c r="J17" s="345">
        <v>8400</v>
      </c>
      <c r="K17" s="345">
        <v>5166</v>
      </c>
      <c r="L17" s="206"/>
      <c r="M17" s="158">
        <v>0</v>
      </c>
      <c r="N17" s="328">
        <f t="shared" ref="N17:N26" si="5">SUM(L17:M17)</f>
        <v>0</v>
      </c>
      <c r="O17" s="139">
        <f t="shared" si="2"/>
        <v>0</v>
      </c>
    </row>
    <row r="18" spans="1:17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45">
        <v>0</v>
      </c>
      <c r="J18" s="345">
        <v>0</v>
      </c>
      <c r="K18" s="345">
        <v>0</v>
      </c>
      <c r="L18" s="206"/>
      <c r="M18" s="158">
        <v>0</v>
      </c>
      <c r="N18" s="328">
        <f t="shared" si="5"/>
        <v>0</v>
      </c>
      <c r="O18" s="139" t="str">
        <f t="shared" si="2"/>
        <v/>
      </c>
    </row>
    <row r="19" spans="1:17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5">
        <v>5800</v>
      </c>
      <c r="J19" s="345">
        <v>5800</v>
      </c>
      <c r="K19" s="345">
        <v>4736</v>
      </c>
      <c r="L19" s="206"/>
      <c r="M19" s="158">
        <v>0</v>
      </c>
      <c r="N19" s="328">
        <f t="shared" si="5"/>
        <v>0</v>
      </c>
      <c r="O19" s="139">
        <f t="shared" si="2"/>
        <v>0</v>
      </c>
    </row>
    <row r="20" spans="1:17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5">
        <v>3260</v>
      </c>
      <c r="J20" s="345">
        <v>3260</v>
      </c>
      <c r="K20" s="345">
        <v>2250</v>
      </c>
      <c r="L20" s="206"/>
      <c r="M20" s="158">
        <v>0</v>
      </c>
      <c r="N20" s="328">
        <f t="shared" si="5"/>
        <v>0</v>
      </c>
      <c r="O20" s="139">
        <f t="shared" si="2"/>
        <v>0</v>
      </c>
    </row>
    <row r="21" spans="1:17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5">
        <v>500</v>
      </c>
      <c r="J21" s="345">
        <v>500</v>
      </c>
      <c r="K21" s="345">
        <v>108</v>
      </c>
      <c r="L21" s="206"/>
      <c r="M21" s="158">
        <v>0</v>
      </c>
      <c r="N21" s="328">
        <f t="shared" si="5"/>
        <v>0</v>
      </c>
      <c r="O21" s="139">
        <f t="shared" si="2"/>
        <v>0</v>
      </c>
    </row>
    <row r="22" spans="1:17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5">
        <v>5500</v>
      </c>
      <c r="J22" s="345">
        <v>5500</v>
      </c>
      <c r="K22" s="345">
        <v>3336</v>
      </c>
      <c r="L22" s="206"/>
      <c r="M22" s="158">
        <v>0</v>
      </c>
      <c r="N22" s="328">
        <f t="shared" si="5"/>
        <v>0</v>
      </c>
      <c r="O22" s="139">
        <f t="shared" si="2"/>
        <v>0</v>
      </c>
    </row>
    <row r="23" spans="1:17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10000</v>
      </c>
      <c r="J23" s="345">
        <v>10000</v>
      </c>
      <c r="K23" s="345">
        <v>2239</v>
      </c>
      <c r="L23" s="206"/>
      <c r="M23" s="158">
        <v>0</v>
      </c>
      <c r="N23" s="328">
        <f t="shared" si="5"/>
        <v>0</v>
      </c>
      <c r="O23" s="139">
        <f t="shared" si="2"/>
        <v>0</v>
      </c>
    </row>
    <row r="24" spans="1:17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710</v>
      </c>
      <c r="J24" s="345">
        <v>710</v>
      </c>
      <c r="K24" s="345">
        <v>46</v>
      </c>
      <c r="L24" s="206"/>
      <c r="M24" s="158">
        <v>0</v>
      </c>
      <c r="N24" s="328">
        <f t="shared" si="5"/>
        <v>0</v>
      </c>
      <c r="O24" s="139">
        <f t="shared" si="2"/>
        <v>0</v>
      </c>
    </row>
    <row r="25" spans="1:17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5">
        <v>43800</v>
      </c>
      <c r="J25" s="345">
        <v>43800</v>
      </c>
      <c r="K25" s="345">
        <v>34285</v>
      </c>
      <c r="L25" s="206"/>
      <c r="M25" s="158">
        <v>0</v>
      </c>
      <c r="N25" s="328">
        <f t="shared" si="5"/>
        <v>0</v>
      </c>
      <c r="O25" s="139">
        <f t="shared" si="2"/>
        <v>0</v>
      </c>
      <c r="P25" s="41"/>
    </row>
    <row r="26" spans="1:17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5">
        <v>0</v>
      </c>
      <c r="J26" s="345">
        <v>0</v>
      </c>
      <c r="K26" s="345">
        <v>0</v>
      </c>
      <c r="L26" s="206"/>
      <c r="M26" s="158">
        <v>0</v>
      </c>
      <c r="N26" s="328">
        <f t="shared" si="5"/>
        <v>0</v>
      </c>
      <c r="O26" s="139" t="str">
        <f t="shared" si="2"/>
        <v/>
      </c>
    </row>
    <row r="27" spans="1:17" ht="12.95" customHeight="1">
      <c r="B27" s="9"/>
      <c r="C27" s="10"/>
      <c r="D27" s="10"/>
      <c r="E27" s="99"/>
      <c r="F27" s="111"/>
      <c r="G27" s="124"/>
      <c r="H27" s="10"/>
      <c r="I27" s="270"/>
      <c r="J27" s="270"/>
      <c r="K27" s="348"/>
      <c r="L27" s="226"/>
      <c r="M27" s="106"/>
      <c r="N27" s="330"/>
      <c r="O27" s="139" t="str">
        <f t="shared" si="2"/>
        <v/>
      </c>
    </row>
    <row r="28" spans="1:17" s="1" customFormat="1" ht="12.95" customHeight="1">
      <c r="A28" s="94"/>
      <c r="B28" s="11"/>
      <c r="C28" s="7"/>
      <c r="D28" s="7"/>
      <c r="E28" s="7"/>
      <c r="F28" s="110">
        <v>614000</v>
      </c>
      <c r="G28" s="123"/>
      <c r="H28" s="7" t="s">
        <v>81</v>
      </c>
      <c r="I28" s="270">
        <f t="shared" ref="I28:J28" si="6">SUM(I29:I32)</f>
        <v>1470000</v>
      </c>
      <c r="J28" s="270">
        <f t="shared" si="6"/>
        <v>1470000</v>
      </c>
      <c r="K28" s="348">
        <v>1120301</v>
      </c>
      <c r="L28" s="226">
        <f t="shared" ref="K28:L28" si="7">SUM(L29:L32)</f>
        <v>0</v>
      </c>
      <c r="M28" s="106">
        <f t="shared" ref="M28:N28" si="8">SUM(M29:M32)</f>
        <v>0</v>
      </c>
      <c r="N28" s="330">
        <f t="shared" si="8"/>
        <v>0</v>
      </c>
      <c r="O28" s="138">
        <f t="shared" si="2"/>
        <v>0</v>
      </c>
    </row>
    <row r="29" spans="1:17" s="1" customFormat="1" ht="12.95" customHeight="1">
      <c r="A29" s="94"/>
      <c r="B29" s="11"/>
      <c r="C29" s="7"/>
      <c r="D29" s="22"/>
      <c r="E29" s="22"/>
      <c r="F29" s="111">
        <v>614100</v>
      </c>
      <c r="G29" s="124" t="s">
        <v>145</v>
      </c>
      <c r="H29" s="12" t="s">
        <v>62</v>
      </c>
      <c r="I29" s="269">
        <v>120000</v>
      </c>
      <c r="J29" s="269">
        <v>120000</v>
      </c>
      <c r="K29" s="346">
        <v>5193</v>
      </c>
      <c r="L29" s="260">
        <v>0</v>
      </c>
      <c r="M29" s="107"/>
      <c r="N29" s="328">
        <f t="shared" ref="N29:N32" si="9">SUM(L29:M29)</f>
        <v>0</v>
      </c>
      <c r="O29" s="139">
        <f t="shared" si="2"/>
        <v>0</v>
      </c>
    </row>
    <row r="30" spans="1:17" ht="12.95" customHeight="1">
      <c r="B30" s="9"/>
      <c r="C30" s="10"/>
      <c r="D30" s="10"/>
      <c r="E30" s="99"/>
      <c r="F30" s="111">
        <v>614500</v>
      </c>
      <c r="G30" s="124" t="s">
        <v>144</v>
      </c>
      <c r="H30" s="20" t="s">
        <v>98</v>
      </c>
      <c r="I30" s="269">
        <v>1100000</v>
      </c>
      <c r="J30" s="269">
        <v>1100000</v>
      </c>
      <c r="K30" s="346">
        <v>915108</v>
      </c>
      <c r="L30" s="260"/>
      <c r="M30" s="107">
        <v>0</v>
      </c>
      <c r="N30" s="328">
        <f t="shared" si="9"/>
        <v>0</v>
      </c>
      <c r="O30" s="139">
        <f t="shared" si="2"/>
        <v>0</v>
      </c>
    </row>
    <row r="31" spans="1:17" ht="12.95" customHeight="1">
      <c r="B31" s="9"/>
      <c r="C31" s="10"/>
      <c r="D31" s="10"/>
      <c r="E31" s="99"/>
      <c r="F31" s="114">
        <v>614500</v>
      </c>
      <c r="G31" s="124" t="s">
        <v>146</v>
      </c>
      <c r="H31" s="20" t="s">
        <v>99</v>
      </c>
      <c r="I31" s="269">
        <v>150000</v>
      </c>
      <c r="J31" s="269">
        <v>150000</v>
      </c>
      <c r="K31" s="346">
        <v>100000</v>
      </c>
      <c r="L31" s="260">
        <v>0</v>
      </c>
      <c r="M31" s="107"/>
      <c r="N31" s="328">
        <f t="shared" si="9"/>
        <v>0</v>
      </c>
      <c r="O31" s="139">
        <f t="shared" si="2"/>
        <v>0</v>
      </c>
      <c r="Q31" s="281"/>
    </row>
    <row r="32" spans="1:17" ht="12.95" customHeight="1">
      <c r="B32" s="9"/>
      <c r="C32" s="10"/>
      <c r="D32" s="10"/>
      <c r="E32" s="99"/>
      <c r="F32" s="114">
        <v>614500</v>
      </c>
      <c r="G32" s="124" t="s">
        <v>147</v>
      </c>
      <c r="H32" s="20" t="s">
        <v>100</v>
      </c>
      <c r="I32" s="269">
        <v>100000</v>
      </c>
      <c r="J32" s="269">
        <v>100000</v>
      </c>
      <c r="K32" s="346">
        <v>100000</v>
      </c>
      <c r="L32" s="260"/>
      <c r="M32" s="107"/>
      <c r="N32" s="328">
        <f t="shared" si="9"/>
        <v>0</v>
      </c>
      <c r="O32" s="139">
        <f t="shared" si="2"/>
        <v>0</v>
      </c>
      <c r="Q32" s="44"/>
    </row>
    <row r="33" spans="1:17" s="97" customFormat="1" ht="12.95" customHeight="1">
      <c r="B33" s="98"/>
      <c r="C33" s="99"/>
      <c r="D33" s="99"/>
      <c r="E33" s="99"/>
      <c r="F33" s="111"/>
      <c r="G33" s="124"/>
      <c r="H33" s="99"/>
      <c r="I33" s="270"/>
      <c r="J33" s="270"/>
      <c r="K33" s="348"/>
      <c r="L33" s="226"/>
      <c r="M33" s="106"/>
      <c r="N33" s="330"/>
      <c r="O33" s="139" t="str">
        <f t="shared" ref="O33:O36" si="10">IF(J33=0,"",N33/J33*100)</f>
        <v/>
      </c>
      <c r="Q33" s="44"/>
    </row>
    <row r="34" spans="1:17" s="94" customFormat="1" ht="12.95" customHeight="1">
      <c r="B34" s="100"/>
      <c r="C34" s="7"/>
      <c r="D34" s="7"/>
      <c r="E34" s="7"/>
      <c r="F34" s="110">
        <v>615000</v>
      </c>
      <c r="G34" s="123"/>
      <c r="H34" s="7" t="s">
        <v>11</v>
      </c>
      <c r="I34" s="270">
        <f t="shared" ref="I34:K34" si="11">SUM(I35:I36)</f>
        <v>80000</v>
      </c>
      <c r="J34" s="270">
        <f t="shared" si="11"/>
        <v>80000</v>
      </c>
      <c r="K34" s="348">
        <v>4000</v>
      </c>
      <c r="L34" s="226">
        <f t="shared" ref="L34" si="12">SUM(L35:L36)</f>
        <v>0</v>
      </c>
      <c r="M34" s="106">
        <f t="shared" ref="M34:N34" si="13">SUM(M35:M36)</f>
        <v>0</v>
      </c>
      <c r="N34" s="330">
        <f t="shared" si="13"/>
        <v>0</v>
      </c>
      <c r="O34" s="138">
        <f t="shared" si="10"/>
        <v>0</v>
      </c>
    </row>
    <row r="35" spans="1:17" s="94" customFormat="1" ht="12.95" customHeight="1">
      <c r="B35" s="100"/>
      <c r="C35" s="7"/>
      <c r="D35" s="22"/>
      <c r="E35" s="22"/>
      <c r="F35" s="114">
        <v>615100</v>
      </c>
      <c r="G35" s="127" t="s">
        <v>247</v>
      </c>
      <c r="H35" s="47" t="s">
        <v>213</v>
      </c>
      <c r="I35" s="269">
        <v>30000</v>
      </c>
      <c r="J35" s="269">
        <v>30000</v>
      </c>
      <c r="K35" s="346">
        <v>4000</v>
      </c>
      <c r="L35" s="260">
        <v>0</v>
      </c>
      <c r="M35" s="107"/>
      <c r="N35" s="328">
        <f t="shared" ref="N35" si="14">SUM(L35:M35)</f>
        <v>0</v>
      </c>
      <c r="O35" s="139">
        <f t="shared" ref="O35" si="15">IF(J35=0,"",N35/J35*100)</f>
        <v>0</v>
      </c>
    </row>
    <row r="36" spans="1:17" s="94" customFormat="1" ht="12.95" customHeight="1">
      <c r="B36" s="100"/>
      <c r="C36" s="7"/>
      <c r="D36" s="22"/>
      <c r="E36" s="22"/>
      <c r="F36" s="114">
        <v>615100</v>
      </c>
      <c r="G36" s="127" t="s">
        <v>248</v>
      </c>
      <c r="H36" s="47" t="s">
        <v>206</v>
      </c>
      <c r="I36" s="269">
        <v>50000</v>
      </c>
      <c r="J36" s="269">
        <v>50000</v>
      </c>
      <c r="K36" s="346">
        <v>0</v>
      </c>
      <c r="L36" s="260">
        <v>0</v>
      </c>
      <c r="M36" s="107"/>
      <c r="N36" s="328">
        <f t="shared" ref="N36" si="16">SUM(L36:M36)</f>
        <v>0</v>
      </c>
      <c r="O36" s="139">
        <f t="shared" si="10"/>
        <v>0</v>
      </c>
    </row>
    <row r="37" spans="1:17" ht="12.95" customHeight="1">
      <c r="B37" s="9"/>
      <c r="C37" s="10"/>
      <c r="D37" s="10"/>
      <c r="E37" s="99"/>
      <c r="F37" s="111"/>
      <c r="G37" s="124"/>
      <c r="H37" s="18"/>
      <c r="I37" s="344"/>
      <c r="J37" s="344"/>
      <c r="K37" s="345"/>
      <c r="L37" s="221"/>
      <c r="M37" s="93"/>
      <c r="N37" s="329"/>
      <c r="O37" s="139" t="str">
        <f t="shared" si="2"/>
        <v/>
      </c>
    </row>
    <row r="38" spans="1:17" s="1" customFormat="1" ht="12.95" customHeight="1">
      <c r="A38" s="94"/>
      <c r="B38" s="11"/>
      <c r="C38" s="7"/>
      <c r="D38" s="7"/>
      <c r="E38" s="7"/>
      <c r="F38" s="110">
        <v>821000</v>
      </c>
      <c r="G38" s="123"/>
      <c r="H38" s="7" t="s">
        <v>12</v>
      </c>
      <c r="I38" s="270">
        <f t="shared" ref="I38:N38" si="17">SUM(I39:I41)</f>
        <v>35000</v>
      </c>
      <c r="J38" s="270">
        <f t="shared" si="17"/>
        <v>35000</v>
      </c>
      <c r="K38" s="348">
        <v>27041</v>
      </c>
      <c r="L38" s="226">
        <f t="shared" si="17"/>
        <v>0</v>
      </c>
      <c r="M38" s="106">
        <f t="shared" si="17"/>
        <v>0</v>
      </c>
      <c r="N38" s="330">
        <f t="shared" si="17"/>
        <v>0</v>
      </c>
      <c r="O38" s="138">
        <f t="shared" si="2"/>
        <v>0</v>
      </c>
    </row>
    <row r="39" spans="1:17" ht="12.95" customHeight="1">
      <c r="B39" s="9"/>
      <c r="C39" s="10"/>
      <c r="D39" s="10"/>
      <c r="E39" s="99"/>
      <c r="F39" s="111">
        <v>821200</v>
      </c>
      <c r="G39" s="124"/>
      <c r="H39" s="10" t="s">
        <v>13</v>
      </c>
      <c r="I39" s="344">
        <v>0</v>
      </c>
      <c r="J39" s="344">
        <v>0</v>
      </c>
      <c r="K39" s="345">
        <v>0</v>
      </c>
      <c r="L39" s="221"/>
      <c r="M39" s="93">
        <v>0</v>
      </c>
      <c r="N39" s="328">
        <f t="shared" ref="N39:N40" si="18">SUM(L39:M39)</f>
        <v>0</v>
      </c>
      <c r="O39" s="139" t="str">
        <f t="shared" si="2"/>
        <v/>
      </c>
    </row>
    <row r="40" spans="1:17" ht="12.95" customHeight="1">
      <c r="B40" s="9"/>
      <c r="C40" s="10"/>
      <c r="D40" s="10"/>
      <c r="E40" s="99"/>
      <c r="F40" s="111">
        <v>821300</v>
      </c>
      <c r="G40" s="124"/>
      <c r="H40" s="10" t="s">
        <v>14</v>
      </c>
      <c r="I40" s="344">
        <v>35000</v>
      </c>
      <c r="J40" s="344">
        <v>35000</v>
      </c>
      <c r="K40" s="345">
        <v>27041</v>
      </c>
      <c r="L40" s="221"/>
      <c r="M40" s="93"/>
      <c r="N40" s="328">
        <f t="shared" si="18"/>
        <v>0</v>
      </c>
      <c r="O40" s="139">
        <f t="shared" si="2"/>
        <v>0</v>
      </c>
    </row>
    <row r="41" spans="1:17" ht="12.95" customHeight="1">
      <c r="B41" s="9"/>
      <c r="C41" s="10"/>
      <c r="D41" s="10"/>
      <c r="E41" s="99"/>
      <c r="F41" s="111"/>
      <c r="G41" s="124"/>
      <c r="H41" s="18"/>
      <c r="I41" s="344"/>
      <c r="J41" s="344"/>
      <c r="K41" s="345"/>
      <c r="L41" s="221"/>
      <c r="M41" s="93"/>
      <c r="N41" s="329"/>
      <c r="O41" s="139" t="str">
        <f t="shared" si="2"/>
        <v/>
      </c>
    </row>
    <row r="42" spans="1:17" s="1" customFormat="1" ht="12.95" customHeight="1">
      <c r="A42" s="94"/>
      <c r="B42" s="11"/>
      <c r="C42" s="7"/>
      <c r="D42" s="7"/>
      <c r="E42" s="7"/>
      <c r="F42" s="110"/>
      <c r="G42" s="123"/>
      <c r="H42" s="7" t="s">
        <v>15</v>
      </c>
      <c r="I42" s="389" t="s">
        <v>212</v>
      </c>
      <c r="J42" s="389" t="s">
        <v>212</v>
      </c>
      <c r="K42" s="394">
        <v>25</v>
      </c>
      <c r="L42" s="265"/>
      <c r="M42" s="91"/>
      <c r="N42" s="331"/>
      <c r="O42" s="139"/>
    </row>
    <row r="43" spans="1:17" s="1" customFormat="1" ht="12.95" customHeight="1">
      <c r="A43" s="94"/>
      <c r="B43" s="11"/>
      <c r="C43" s="7"/>
      <c r="D43" s="7"/>
      <c r="E43" s="7"/>
      <c r="F43" s="110"/>
      <c r="G43" s="123"/>
      <c r="H43" s="7" t="s">
        <v>29</v>
      </c>
      <c r="I43" s="213">
        <f t="shared" ref="I43:N43" si="19">I8+I13+I16+I28+I34+I38</f>
        <v>2339540</v>
      </c>
      <c r="J43" s="101">
        <f t="shared" si="19"/>
        <v>2339540</v>
      </c>
      <c r="K43" s="213">
        <f t="shared" si="19"/>
        <v>1707546</v>
      </c>
      <c r="L43" s="220">
        <f t="shared" si="19"/>
        <v>0</v>
      </c>
      <c r="M43" s="101">
        <f t="shared" si="19"/>
        <v>0</v>
      </c>
      <c r="N43" s="330">
        <f t="shared" si="19"/>
        <v>0</v>
      </c>
      <c r="O43" s="138">
        <f t="shared" si="2"/>
        <v>0</v>
      </c>
    </row>
    <row r="44" spans="1:17" s="1" customFormat="1" ht="12.95" customHeight="1">
      <c r="A44" s="94"/>
      <c r="B44" s="11"/>
      <c r="C44" s="7"/>
      <c r="D44" s="7"/>
      <c r="E44" s="7"/>
      <c r="F44" s="110"/>
      <c r="G44" s="123"/>
      <c r="H44" s="7" t="s">
        <v>16</v>
      </c>
      <c r="I44" s="14">
        <f>I43</f>
        <v>2339540</v>
      </c>
      <c r="J44" s="14">
        <f>J43</f>
        <v>2339540</v>
      </c>
      <c r="K44" s="213">
        <f t="shared" ref="K44" si="20">K43</f>
        <v>1707546</v>
      </c>
      <c r="L44" s="220">
        <f t="shared" ref="L44:N45" si="21">L43</f>
        <v>0</v>
      </c>
      <c r="M44" s="101">
        <f t="shared" si="21"/>
        <v>0</v>
      </c>
      <c r="N44" s="330">
        <f t="shared" si="21"/>
        <v>0</v>
      </c>
      <c r="O44" s="138">
        <f t="shared" si="2"/>
        <v>0</v>
      </c>
    </row>
    <row r="45" spans="1:17" s="1" customFormat="1" ht="12.95" customHeight="1">
      <c r="A45" s="94"/>
      <c r="B45" s="11"/>
      <c r="C45" s="7"/>
      <c r="D45" s="7"/>
      <c r="E45" s="7"/>
      <c r="F45" s="110"/>
      <c r="G45" s="123"/>
      <c r="H45" s="7" t="s">
        <v>17</v>
      </c>
      <c r="I45" s="14">
        <f>I44</f>
        <v>2339540</v>
      </c>
      <c r="J45" s="14">
        <f>J44</f>
        <v>2339540</v>
      </c>
      <c r="K45" s="213">
        <f t="shared" ref="K45" si="22">K44</f>
        <v>1707546</v>
      </c>
      <c r="L45" s="220">
        <f t="shared" si="21"/>
        <v>0</v>
      </c>
      <c r="M45" s="101">
        <f t="shared" si="21"/>
        <v>0</v>
      </c>
      <c r="N45" s="330">
        <f t="shared" si="21"/>
        <v>0</v>
      </c>
      <c r="O45" s="138">
        <f t="shared" si="2"/>
        <v>0</v>
      </c>
    </row>
    <row r="46" spans="1:17" ht="12.95" customHeight="1" thickBot="1">
      <c r="B46" s="15"/>
      <c r="C46" s="16"/>
      <c r="D46" s="16"/>
      <c r="E46" s="16"/>
      <c r="F46" s="112"/>
      <c r="G46" s="125"/>
      <c r="H46" s="16"/>
      <c r="I46" s="26"/>
      <c r="J46" s="26"/>
      <c r="K46" s="214"/>
      <c r="L46" s="223"/>
      <c r="M46" s="26"/>
      <c r="N46" s="332"/>
      <c r="O46" s="141"/>
    </row>
    <row r="47" spans="1:17" ht="12.95" customHeight="1">
      <c r="F47" s="113"/>
      <c r="G47" s="126"/>
      <c r="N47" s="181"/>
    </row>
    <row r="48" spans="1:17" ht="12.95" customHeight="1">
      <c r="B48" s="33"/>
      <c r="F48" s="113"/>
      <c r="G48" s="126"/>
      <c r="N48" s="181"/>
    </row>
    <row r="49" spans="2:14" ht="12.95" customHeight="1">
      <c r="B49" s="33"/>
      <c r="F49" s="113"/>
      <c r="G49" s="126"/>
      <c r="N49" s="181"/>
    </row>
    <row r="50" spans="2:14" ht="12.95" customHeight="1">
      <c r="B50" s="33"/>
      <c r="F50" s="113"/>
      <c r="G50" s="126"/>
      <c r="N50" s="181"/>
    </row>
    <row r="51" spans="2:14" ht="12.95" customHeight="1">
      <c r="F51" s="113"/>
      <c r="G51" s="126"/>
      <c r="N51" s="181"/>
    </row>
    <row r="52" spans="2:14" ht="12.95" customHeight="1">
      <c r="F52" s="113"/>
      <c r="G52" s="126"/>
      <c r="N52" s="181"/>
    </row>
    <row r="53" spans="2:14" ht="12.95" customHeight="1">
      <c r="F53" s="113"/>
      <c r="G53" s="126"/>
      <c r="N53" s="181"/>
    </row>
    <row r="54" spans="2:14" ht="12.95" customHeight="1">
      <c r="F54" s="113"/>
      <c r="G54" s="126"/>
      <c r="N54" s="181"/>
    </row>
    <row r="55" spans="2:14" ht="12.95" customHeight="1">
      <c r="F55" s="113"/>
      <c r="G55" s="126"/>
      <c r="N55" s="181"/>
    </row>
    <row r="56" spans="2:14" ht="12.95" customHeight="1">
      <c r="F56" s="113"/>
      <c r="G56" s="126"/>
      <c r="N56" s="181"/>
    </row>
    <row r="57" spans="2:14" ht="12.95" customHeight="1">
      <c r="F57" s="113"/>
      <c r="G57" s="126"/>
      <c r="N57" s="181"/>
    </row>
    <row r="58" spans="2:14" ht="12.95" customHeight="1">
      <c r="F58" s="113"/>
      <c r="G58" s="126"/>
      <c r="N58" s="181"/>
    </row>
    <row r="59" spans="2:14" ht="12.95" customHeight="1">
      <c r="F59" s="113"/>
      <c r="G59" s="126"/>
      <c r="N59" s="181"/>
    </row>
    <row r="60" spans="2:14" ht="12.95" customHeight="1">
      <c r="F60" s="113"/>
      <c r="G60" s="126"/>
      <c r="N60" s="181"/>
    </row>
    <row r="61" spans="2:14" ht="12.95" customHeight="1">
      <c r="F61" s="113"/>
      <c r="G61" s="126"/>
      <c r="N61" s="181"/>
    </row>
    <row r="62" spans="2:14" ht="12.95" customHeight="1">
      <c r="F62" s="113"/>
      <c r="G62" s="126"/>
      <c r="N62" s="181"/>
    </row>
    <row r="63" spans="2:14" ht="12.95" customHeight="1">
      <c r="F63" s="113"/>
      <c r="G63" s="126"/>
      <c r="N63" s="181"/>
    </row>
    <row r="64" spans="2:14" ht="17.100000000000001" customHeight="1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26"/>
      <c r="N74" s="181"/>
    </row>
    <row r="75" spans="6:14" ht="14.25">
      <c r="F75" s="113"/>
      <c r="G75" s="126"/>
      <c r="N75" s="181"/>
    </row>
    <row r="76" spans="6:14" ht="14.25">
      <c r="F76" s="113"/>
      <c r="G76" s="126"/>
      <c r="N76" s="181"/>
    </row>
    <row r="77" spans="6:14" ht="14.25">
      <c r="F77" s="113"/>
      <c r="G77" s="126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 ht="14.25">
      <c r="F91" s="113"/>
      <c r="G91" s="113"/>
      <c r="N91" s="181"/>
    </row>
    <row r="92" spans="6:14" ht="14.25">
      <c r="F92" s="113"/>
      <c r="G92" s="113"/>
      <c r="N92" s="181"/>
    </row>
    <row r="93" spans="6:14" ht="14.25">
      <c r="F93" s="113"/>
      <c r="G93" s="113"/>
      <c r="N93" s="181"/>
    </row>
    <row r="94" spans="6:14" ht="14.25">
      <c r="F94" s="113"/>
      <c r="G94" s="113"/>
      <c r="N94" s="181"/>
    </row>
    <row r="95" spans="6:14">
      <c r="G95" s="113"/>
    </row>
    <row r="96" spans="6:14">
      <c r="G96" s="113"/>
    </row>
    <row r="97" spans="7:7">
      <c r="G97" s="113"/>
    </row>
    <row r="98" spans="7:7">
      <c r="G98" s="113"/>
    </row>
    <row r="99" spans="7:7">
      <c r="G99" s="113"/>
    </row>
    <row r="100" spans="7:7">
      <c r="G100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R94"/>
  <sheetViews>
    <sheetView topLeftCell="A10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197</v>
      </c>
      <c r="C2" s="418"/>
      <c r="D2" s="418"/>
      <c r="E2" s="418"/>
      <c r="F2" s="418"/>
      <c r="G2" s="418"/>
      <c r="H2" s="418"/>
      <c r="I2" s="418"/>
      <c r="J2" s="167"/>
      <c r="K2" s="167"/>
      <c r="L2" s="169"/>
      <c r="M2" s="169"/>
      <c r="N2" s="169"/>
      <c r="O2" s="171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190" customFormat="1" ht="11.1" customHeight="1"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3</v>
      </c>
      <c r="D7" s="6" t="s">
        <v>4</v>
      </c>
      <c r="E7" s="293" t="s">
        <v>234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78">
        <f t="shared" ref="I8:N8" si="0">SUM(I9:I12)</f>
        <v>304290</v>
      </c>
      <c r="J8" s="378">
        <f t="shared" si="0"/>
        <v>304290</v>
      </c>
      <c r="K8" s="384">
        <f t="shared" si="0"/>
        <v>226049</v>
      </c>
      <c r="L8" s="228">
        <f t="shared" si="0"/>
        <v>0</v>
      </c>
      <c r="M8" s="75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79">
        <v>263650</v>
      </c>
      <c r="J9" s="379">
        <v>263650</v>
      </c>
      <c r="K9" s="385">
        <v>197226</v>
      </c>
      <c r="L9" s="258"/>
      <c r="M9" s="77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79">
        <v>40640</v>
      </c>
      <c r="J10" s="379">
        <v>40640</v>
      </c>
      <c r="K10" s="385">
        <v>28823</v>
      </c>
      <c r="L10" s="258"/>
      <c r="M10" s="77">
        <v>0</v>
      </c>
      <c r="N10" s="328">
        <f t="shared" ref="N10:N11" si="1">SUM(L10:M10)</f>
        <v>0</v>
      </c>
      <c r="O10" s="139">
        <f t="shared" ref="O10:O53" si="2">IF(J10=0,"",N10/J10*100)</f>
        <v>0</v>
      </c>
      <c r="Q10" s="36"/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80">
        <v>0</v>
      </c>
      <c r="J11" s="380">
        <v>0</v>
      </c>
      <c r="K11" s="386">
        <v>0</v>
      </c>
      <c r="L11" s="229"/>
      <c r="M11" s="76">
        <v>0</v>
      </c>
      <c r="N11" s="328">
        <f t="shared" si="1"/>
        <v>0</v>
      </c>
      <c r="O11" s="139" t="str">
        <f t="shared" si="2"/>
        <v/>
      </c>
      <c r="Q11" s="35"/>
    </row>
    <row r="12" spans="1:17" ht="8.1" customHeight="1">
      <c r="B12" s="9"/>
      <c r="C12" s="10"/>
      <c r="D12" s="10"/>
      <c r="E12" s="99"/>
      <c r="F12" s="111"/>
      <c r="G12" s="124"/>
      <c r="H12" s="18"/>
      <c r="I12" s="379"/>
      <c r="J12" s="379"/>
      <c r="K12" s="385"/>
      <c r="L12" s="258"/>
      <c r="M12" s="77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78">
        <f t="shared" ref="I13:N13" si="3">I14</f>
        <v>28410</v>
      </c>
      <c r="J13" s="378">
        <f t="shared" si="3"/>
        <v>28410</v>
      </c>
      <c r="K13" s="384">
        <f t="shared" si="3"/>
        <v>20798</v>
      </c>
      <c r="L13" s="228">
        <f t="shared" si="3"/>
        <v>0</v>
      </c>
      <c r="M13" s="75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79">
        <v>28410</v>
      </c>
      <c r="J14" s="379">
        <v>28410</v>
      </c>
      <c r="K14" s="385">
        <v>20798</v>
      </c>
      <c r="L14" s="258"/>
      <c r="M14" s="77">
        <v>0</v>
      </c>
      <c r="N14" s="328">
        <f>SUM(L14:M14)</f>
        <v>0</v>
      </c>
      <c r="O14" s="139">
        <f t="shared" si="2"/>
        <v>0</v>
      </c>
    </row>
    <row r="15" spans="1:17" ht="8.1" customHeight="1">
      <c r="B15" s="9"/>
      <c r="C15" s="10"/>
      <c r="D15" s="10"/>
      <c r="E15" s="99"/>
      <c r="F15" s="111"/>
      <c r="G15" s="124"/>
      <c r="H15" s="10"/>
      <c r="I15" s="269"/>
      <c r="J15" s="269"/>
      <c r="K15" s="346"/>
      <c r="L15" s="260"/>
      <c r="M15" s="107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270">
        <f t="shared" ref="I16:N16" si="4">SUM(I17:I28)</f>
        <v>85400</v>
      </c>
      <c r="J16" s="270">
        <f t="shared" si="4"/>
        <v>92744</v>
      </c>
      <c r="K16" s="348">
        <f t="shared" si="4"/>
        <v>65021</v>
      </c>
      <c r="L16" s="226">
        <f t="shared" si="4"/>
        <v>0</v>
      </c>
      <c r="M16" s="106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6">
        <v>4000</v>
      </c>
      <c r="J17" s="346">
        <v>4000</v>
      </c>
      <c r="K17" s="346">
        <v>2620</v>
      </c>
      <c r="L17" s="209"/>
      <c r="M17" s="159">
        <v>0</v>
      </c>
      <c r="N17" s="328">
        <f t="shared" ref="N17:N28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46">
        <v>0</v>
      </c>
      <c r="J18" s="346">
        <v>0</v>
      </c>
      <c r="K18" s="346">
        <v>0</v>
      </c>
      <c r="L18" s="209"/>
      <c r="M18" s="159">
        <v>0</v>
      </c>
      <c r="N18" s="328">
        <f t="shared" si="5"/>
        <v>0</v>
      </c>
      <c r="O18" s="139" t="str">
        <f t="shared" si="2"/>
        <v/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6">
        <v>3700</v>
      </c>
      <c r="J19" s="346">
        <v>3700</v>
      </c>
      <c r="K19" s="346">
        <v>2427</v>
      </c>
      <c r="L19" s="209"/>
      <c r="M19" s="159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7700</v>
      </c>
      <c r="J20" s="346">
        <f>7700+7344</f>
        <v>15044</v>
      </c>
      <c r="K20" s="346">
        <v>13379</v>
      </c>
      <c r="L20" s="209"/>
      <c r="M20" s="159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0</v>
      </c>
      <c r="J21" s="346">
        <v>0</v>
      </c>
      <c r="K21" s="346">
        <v>0</v>
      </c>
      <c r="L21" s="209"/>
      <c r="M21" s="159">
        <v>0</v>
      </c>
      <c r="N21" s="328">
        <f t="shared" si="5"/>
        <v>0</v>
      </c>
      <c r="O21" s="139" t="str">
        <f t="shared" si="2"/>
        <v/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346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2000</v>
      </c>
      <c r="J23" s="346">
        <v>2000</v>
      </c>
      <c r="K23" s="346">
        <v>658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346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613800</v>
      </c>
      <c r="G25" s="124"/>
      <c r="H25" s="18" t="s">
        <v>75</v>
      </c>
      <c r="I25" s="346">
        <v>0</v>
      </c>
      <c r="J25" s="346">
        <v>0</v>
      </c>
      <c r="K25" s="346">
        <v>0</v>
      </c>
      <c r="L25" s="209"/>
      <c r="M25" s="159">
        <v>0</v>
      </c>
      <c r="N25" s="328">
        <f t="shared" si="5"/>
        <v>0</v>
      </c>
      <c r="O25" s="139" t="str">
        <f t="shared" si="2"/>
        <v/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18" t="s">
        <v>68</v>
      </c>
      <c r="I26" s="346">
        <v>18000</v>
      </c>
      <c r="J26" s="346">
        <v>24000</v>
      </c>
      <c r="K26" s="346">
        <v>21643</v>
      </c>
      <c r="L26" s="209"/>
      <c r="M26" s="159">
        <v>0</v>
      </c>
      <c r="N26" s="328">
        <f t="shared" si="5"/>
        <v>0</v>
      </c>
      <c r="O26" s="139">
        <f t="shared" si="2"/>
        <v>0</v>
      </c>
    </row>
    <row r="27" spans="1:16" ht="12.95" customHeight="1">
      <c r="B27" s="9"/>
      <c r="C27" s="10"/>
      <c r="D27" s="10"/>
      <c r="E27" s="99"/>
      <c r="F27" s="111">
        <v>613900</v>
      </c>
      <c r="G27" s="124" t="s">
        <v>148</v>
      </c>
      <c r="H27" s="18" t="s">
        <v>71</v>
      </c>
      <c r="I27" s="346">
        <v>50000</v>
      </c>
      <c r="J27" s="346">
        <v>44000</v>
      </c>
      <c r="K27" s="346">
        <v>24294</v>
      </c>
      <c r="L27" s="209"/>
      <c r="M27" s="159">
        <v>0</v>
      </c>
      <c r="N27" s="328">
        <f t="shared" si="5"/>
        <v>0</v>
      </c>
      <c r="O27" s="139">
        <f t="shared" si="2"/>
        <v>0</v>
      </c>
    </row>
    <row r="28" spans="1:16" ht="12.95" customHeight="1">
      <c r="B28" s="9"/>
      <c r="C28" s="10"/>
      <c r="D28" s="10"/>
      <c r="E28" s="99"/>
      <c r="F28" s="111">
        <v>613900</v>
      </c>
      <c r="G28" s="124"/>
      <c r="H28" s="68" t="s">
        <v>105</v>
      </c>
      <c r="I28" s="346"/>
      <c r="J28" s="346"/>
      <c r="K28" s="346">
        <v>0</v>
      </c>
      <c r="L28" s="209"/>
      <c r="M28" s="159">
        <v>0</v>
      </c>
      <c r="N28" s="328">
        <f t="shared" si="5"/>
        <v>0</v>
      </c>
      <c r="O28" s="139" t="str">
        <f t="shared" si="2"/>
        <v/>
      </c>
    </row>
    <row r="29" spans="1:16" ht="8.1" customHeight="1">
      <c r="B29" s="9"/>
      <c r="C29" s="10"/>
      <c r="D29" s="10"/>
      <c r="E29" s="99"/>
      <c r="F29" s="111"/>
      <c r="G29" s="124"/>
      <c r="H29" s="10"/>
      <c r="I29" s="269"/>
      <c r="J29" s="269"/>
      <c r="K29" s="346"/>
      <c r="L29" s="260"/>
      <c r="M29" s="107"/>
      <c r="N29" s="329"/>
      <c r="O29" s="139" t="str">
        <f t="shared" si="2"/>
        <v/>
      </c>
    </row>
    <row r="30" spans="1:16" s="1" customFormat="1" ht="12.95" customHeight="1">
      <c r="A30" s="94"/>
      <c r="B30" s="11"/>
      <c r="C30" s="7"/>
      <c r="D30" s="7"/>
      <c r="E30" s="295"/>
      <c r="F30" s="110">
        <v>614000</v>
      </c>
      <c r="G30" s="123"/>
      <c r="H30" s="7" t="s">
        <v>81</v>
      </c>
      <c r="I30" s="270">
        <f>SUM(I31:I40)</f>
        <v>1170000</v>
      </c>
      <c r="J30" s="270">
        <f>SUM(J31:J40)</f>
        <v>1170000</v>
      </c>
      <c r="K30" s="348">
        <f t="shared" ref="K30" si="6">SUM(K31:K40)</f>
        <v>775403</v>
      </c>
      <c r="L30" s="226">
        <f>SUM(L31:L40)</f>
        <v>0</v>
      </c>
      <c r="M30" s="106">
        <f>SUM(M31:M40)</f>
        <v>0</v>
      </c>
      <c r="N30" s="330">
        <f>SUM(N31:N40)</f>
        <v>0</v>
      </c>
      <c r="O30" s="138">
        <f t="shared" si="2"/>
        <v>0</v>
      </c>
    </row>
    <row r="31" spans="1:16" s="60" customFormat="1" ht="28.5" customHeight="1">
      <c r="B31" s="55"/>
      <c r="C31" s="56"/>
      <c r="D31" s="57"/>
      <c r="E31" s="296" t="s">
        <v>235</v>
      </c>
      <c r="F31" s="115">
        <v>614100</v>
      </c>
      <c r="G31" s="128" t="s">
        <v>149</v>
      </c>
      <c r="H31" s="58" t="s">
        <v>91</v>
      </c>
      <c r="I31" s="405">
        <v>125000</v>
      </c>
      <c r="J31" s="405">
        <v>125000</v>
      </c>
      <c r="K31" s="406">
        <v>96936</v>
      </c>
      <c r="L31" s="268"/>
      <c r="M31" s="89">
        <v>0</v>
      </c>
      <c r="N31" s="328">
        <f t="shared" ref="N31:N38" si="7">SUM(L31:M31)</f>
        <v>0</v>
      </c>
      <c r="O31" s="139">
        <f t="shared" si="2"/>
        <v>0</v>
      </c>
      <c r="P31" s="59"/>
    </row>
    <row r="32" spans="1:16" s="97" customFormat="1" ht="12.95" customHeight="1">
      <c r="B32" s="98"/>
      <c r="C32" s="99"/>
      <c r="D32" s="99"/>
      <c r="E32" s="297"/>
      <c r="F32" s="116">
        <v>614100</v>
      </c>
      <c r="G32" s="129" t="s">
        <v>169</v>
      </c>
      <c r="H32" s="192" t="s">
        <v>174</v>
      </c>
      <c r="I32" s="269">
        <v>0</v>
      </c>
      <c r="J32" s="269">
        <v>0</v>
      </c>
      <c r="K32" s="346">
        <v>0</v>
      </c>
      <c r="L32" s="260"/>
      <c r="M32" s="107">
        <v>0</v>
      </c>
      <c r="N32" s="328">
        <f t="shared" si="7"/>
        <v>0</v>
      </c>
      <c r="O32" s="139" t="str">
        <f t="shared" si="2"/>
        <v/>
      </c>
    </row>
    <row r="33" spans="1:18" s="97" customFormat="1" ht="12.95" customHeight="1">
      <c r="B33" s="98"/>
      <c r="C33" s="99"/>
      <c r="D33" s="99"/>
      <c r="E33" s="297"/>
      <c r="F33" s="116">
        <v>614100</v>
      </c>
      <c r="G33" s="129" t="s">
        <v>170</v>
      </c>
      <c r="H33" s="78" t="s">
        <v>150</v>
      </c>
      <c r="I33" s="269">
        <v>0</v>
      </c>
      <c r="J33" s="269">
        <v>0</v>
      </c>
      <c r="K33" s="346">
        <v>0</v>
      </c>
      <c r="L33" s="260"/>
      <c r="M33" s="107">
        <v>0</v>
      </c>
      <c r="N33" s="328">
        <f t="shared" si="7"/>
        <v>0</v>
      </c>
      <c r="O33" s="139"/>
    </row>
    <row r="34" spans="1:18" ht="12.95" customHeight="1">
      <c r="B34" s="9"/>
      <c r="C34" s="10"/>
      <c r="D34" s="10"/>
      <c r="E34" s="297"/>
      <c r="F34" s="116">
        <v>614100</v>
      </c>
      <c r="G34" s="129" t="s">
        <v>151</v>
      </c>
      <c r="H34" s="46" t="s">
        <v>101</v>
      </c>
      <c r="I34" s="269">
        <v>240000</v>
      </c>
      <c r="J34" s="269">
        <v>240000</v>
      </c>
      <c r="K34" s="346">
        <v>83347</v>
      </c>
      <c r="L34" s="260"/>
      <c r="M34" s="107">
        <v>0</v>
      </c>
      <c r="N34" s="328">
        <f t="shared" si="7"/>
        <v>0</v>
      </c>
      <c r="O34" s="139">
        <f t="shared" si="2"/>
        <v>0</v>
      </c>
    </row>
    <row r="35" spans="1:18" ht="12.95" customHeight="1">
      <c r="B35" s="9"/>
      <c r="C35" s="10"/>
      <c r="D35" s="10"/>
      <c r="E35" s="298" t="s">
        <v>235</v>
      </c>
      <c r="F35" s="111">
        <v>614200</v>
      </c>
      <c r="G35" s="124" t="s">
        <v>152</v>
      </c>
      <c r="H35" s="20" t="s">
        <v>28</v>
      </c>
      <c r="I35" s="269">
        <v>150000</v>
      </c>
      <c r="J35" s="269">
        <v>150000</v>
      </c>
      <c r="K35" s="346">
        <v>118800</v>
      </c>
      <c r="L35" s="260"/>
      <c r="M35" s="107">
        <v>0</v>
      </c>
      <c r="N35" s="328">
        <f t="shared" si="7"/>
        <v>0</v>
      </c>
      <c r="O35" s="139">
        <f t="shared" si="2"/>
        <v>0</v>
      </c>
    </row>
    <row r="36" spans="1:18" s="60" customFormat="1" ht="27.75" customHeight="1">
      <c r="B36" s="55"/>
      <c r="C36" s="56"/>
      <c r="D36" s="56"/>
      <c r="E36" s="299" t="s">
        <v>238</v>
      </c>
      <c r="F36" s="115">
        <v>614200</v>
      </c>
      <c r="G36" s="128" t="s">
        <v>153</v>
      </c>
      <c r="H36" s="61" t="s">
        <v>164</v>
      </c>
      <c r="I36" s="405">
        <v>15000</v>
      </c>
      <c r="J36" s="405">
        <v>15000</v>
      </c>
      <c r="K36" s="406">
        <v>15000</v>
      </c>
      <c r="L36" s="268"/>
      <c r="M36" s="89">
        <v>0</v>
      </c>
      <c r="N36" s="328">
        <f t="shared" si="7"/>
        <v>0</v>
      </c>
      <c r="O36" s="139">
        <f t="shared" si="2"/>
        <v>0</v>
      </c>
    </row>
    <row r="37" spans="1:18" ht="12.95" customHeight="1">
      <c r="B37" s="9"/>
      <c r="C37" s="10"/>
      <c r="D37" s="10"/>
      <c r="E37" s="298" t="s">
        <v>239</v>
      </c>
      <c r="F37" s="111">
        <v>614300</v>
      </c>
      <c r="G37" s="124" t="s">
        <v>154</v>
      </c>
      <c r="H37" s="20" t="s">
        <v>22</v>
      </c>
      <c r="I37" s="269">
        <v>100000</v>
      </c>
      <c r="J37" s="269">
        <v>100000</v>
      </c>
      <c r="K37" s="346">
        <v>75000</v>
      </c>
      <c r="L37" s="260"/>
      <c r="M37" s="107">
        <v>0</v>
      </c>
      <c r="N37" s="328">
        <f t="shared" si="7"/>
        <v>0</v>
      </c>
      <c r="O37" s="139">
        <f t="shared" si="2"/>
        <v>0</v>
      </c>
    </row>
    <row r="38" spans="1:18" ht="12.95" customHeight="1">
      <c r="B38" s="9"/>
      <c r="C38" s="10"/>
      <c r="D38" s="10"/>
      <c r="E38" s="298" t="s">
        <v>240</v>
      </c>
      <c r="F38" s="111">
        <v>614300</v>
      </c>
      <c r="G38" s="124" t="s">
        <v>155</v>
      </c>
      <c r="H38" s="20" t="s">
        <v>23</v>
      </c>
      <c r="I38" s="269">
        <v>220000</v>
      </c>
      <c r="J38" s="269">
        <v>220000</v>
      </c>
      <c r="K38" s="346">
        <v>188320</v>
      </c>
      <c r="L38" s="260"/>
      <c r="M38" s="107">
        <v>0</v>
      </c>
      <c r="N38" s="328">
        <f t="shared" si="7"/>
        <v>0</v>
      </c>
      <c r="O38" s="139">
        <f t="shared" si="2"/>
        <v>0</v>
      </c>
      <c r="P38" s="41"/>
    </row>
    <row r="39" spans="1:18" s="97" customFormat="1" ht="12.95" customHeight="1">
      <c r="B39" s="98"/>
      <c r="C39" s="99"/>
      <c r="D39" s="99"/>
      <c r="E39" s="297" t="s">
        <v>237</v>
      </c>
      <c r="F39" s="116">
        <v>614300</v>
      </c>
      <c r="G39" s="129" t="s">
        <v>175</v>
      </c>
      <c r="H39" s="192" t="s">
        <v>174</v>
      </c>
      <c r="I39" s="269">
        <v>240000</v>
      </c>
      <c r="J39" s="269">
        <v>240000</v>
      </c>
      <c r="K39" s="346">
        <v>171700</v>
      </c>
      <c r="L39" s="260"/>
      <c r="M39" s="107">
        <v>0</v>
      </c>
      <c r="N39" s="328">
        <f t="shared" ref="N39:N40" si="8">SUM(L39:M39)</f>
        <v>0</v>
      </c>
      <c r="O39" s="139">
        <f t="shared" ref="O39" si="9">IF(J39=0,"",N39/J39*100)</f>
        <v>0</v>
      </c>
    </row>
    <row r="40" spans="1:18" s="97" customFormat="1" ht="12.95" customHeight="1">
      <c r="B40" s="98"/>
      <c r="C40" s="99"/>
      <c r="D40" s="99"/>
      <c r="E40" s="297" t="s">
        <v>236</v>
      </c>
      <c r="F40" s="116">
        <v>614300</v>
      </c>
      <c r="G40" s="129" t="s">
        <v>176</v>
      </c>
      <c r="H40" s="192" t="s">
        <v>150</v>
      </c>
      <c r="I40" s="269">
        <v>80000</v>
      </c>
      <c r="J40" s="269">
        <v>80000</v>
      </c>
      <c r="K40" s="346">
        <v>26300</v>
      </c>
      <c r="L40" s="260"/>
      <c r="M40" s="107">
        <v>0</v>
      </c>
      <c r="N40" s="328">
        <f t="shared" si="8"/>
        <v>0</v>
      </c>
      <c r="O40" s="139"/>
    </row>
    <row r="41" spans="1:18" ht="8.1" customHeight="1">
      <c r="B41" s="9"/>
      <c r="C41" s="10"/>
      <c r="D41" s="10"/>
      <c r="E41" s="298"/>
      <c r="F41" s="111"/>
      <c r="G41" s="124"/>
      <c r="H41" s="20"/>
      <c r="I41" s="269"/>
      <c r="J41" s="269"/>
      <c r="K41" s="346"/>
      <c r="L41" s="260"/>
      <c r="M41" s="107"/>
      <c r="N41" s="329"/>
      <c r="O41" s="139" t="str">
        <f t="shared" si="2"/>
        <v/>
      </c>
      <c r="P41" s="41"/>
    </row>
    <row r="42" spans="1:18" ht="12.95" customHeight="1">
      <c r="B42" s="9"/>
      <c r="C42" s="10"/>
      <c r="D42" s="10"/>
      <c r="E42" s="298"/>
      <c r="F42" s="110">
        <v>616000</v>
      </c>
      <c r="G42" s="123"/>
      <c r="H42" s="23" t="s">
        <v>82</v>
      </c>
      <c r="I42" s="270">
        <f t="shared" ref="I42:N42" si="10">I43</f>
        <v>0</v>
      </c>
      <c r="J42" s="270">
        <f t="shared" si="10"/>
        <v>0</v>
      </c>
      <c r="K42" s="348">
        <f t="shared" si="10"/>
        <v>0</v>
      </c>
      <c r="L42" s="226">
        <f t="shared" si="10"/>
        <v>0</v>
      </c>
      <c r="M42" s="106">
        <f t="shared" si="10"/>
        <v>0</v>
      </c>
      <c r="N42" s="330">
        <f t="shared" si="10"/>
        <v>0</v>
      </c>
      <c r="O42" s="138" t="str">
        <f t="shared" si="2"/>
        <v/>
      </c>
    </row>
    <row r="43" spans="1:18" ht="12.95" customHeight="1">
      <c r="B43" s="9"/>
      <c r="C43" s="10"/>
      <c r="D43" s="10"/>
      <c r="E43" s="298"/>
      <c r="F43" s="111">
        <v>616300</v>
      </c>
      <c r="G43" s="124"/>
      <c r="H43" s="30" t="s">
        <v>88</v>
      </c>
      <c r="I43" s="269">
        <v>0</v>
      </c>
      <c r="J43" s="269">
        <v>0</v>
      </c>
      <c r="K43" s="346">
        <v>0</v>
      </c>
      <c r="L43" s="260">
        <v>0</v>
      </c>
      <c r="M43" s="107">
        <v>0</v>
      </c>
      <c r="N43" s="328">
        <f>SUM(L43:M43)</f>
        <v>0</v>
      </c>
      <c r="O43" s="139" t="str">
        <f t="shared" si="2"/>
        <v/>
      </c>
    </row>
    <row r="44" spans="1:18" ht="8.1" customHeight="1">
      <c r="B44" s="9"/>
      <c r="C44" s="10"/>
      <c r="D44" s="10"/>
      <c r="E44" s="298"/>
      <c r="F44" s="111"/>
      <c r="G44" s="124"/>
      <c r="H44" s="10"/>
      <c r="I44" s="344"/>
      <c r="J44" s="344"/>
      <c r="K44" s="345"/>
      <c r="L44" s="221"/>
      <c r="M44" s="93"/>
      <c r="N44" s="329"/>
      <c r="O44" s="139" t="str">
        <f t="shared" si="2"/>
        <v/>
      </c>
    </row>
    <row r="45" spans="1:18" s="1" customFormat="1" ht="12.95" customHeight="1">
      <c r="A45" s="94"/>
      <c r="B45" s="11"/>
      <c r="C45" s="7"/>
      <c r="D45" s="7"/>
      <c r="E45" s="295"/>
      <c r="F45" s="110">
        <v>821000</v>
      </c>
      <c r="G45" s="123"/>
      <c r="H45" s="7" t="s">
        <v>12</v>
      </c>
      <c r="I45" s="270">
        <f t="shared" ref="I45:N45" si="11">SUM(I46:I47)</f>
        <v>504910</v>
      </c>
      <c r="J45" s="270">
        <f t="shared" si="11"/>
        <v>504910</v>
      </c>
      <c r="K45" s="348">
        <f t="shared" si="11"/>
        <v>288453</v>
      </c>
      <c r="L45" s="226">
        <f t="shared" si="11"/>
        <v>0</v>
      </c>
      <c r="M45" s="106">
        <f t="shared" si="11"/>
        <v>0</v>
      </c>
      <c r="N45" s="330">
        <f t="shared" si="11"/>
        <v>0</v>
      </c>
      <c r="O45" s="138">
        <f t="shared" si="2"/>
        <v>0</v>
      </c>
    </row>
    <row r="46" spans="1:18" ht="12.95" customHeight="1">
      <c r="B46" s="9"/>
      <c r="C46" s="10"/>
      <c r="D46" s="10"/>
      <c r="E46" s="298"/>
      <c r="F46" s="111">
        <v>821200</v>
      </c>
      <c r="G46" s="124"/>
      <c r="H46" s="10" t="s">
        <v>13</v>
      </c>
      <c r="I46" s="344">
        <v>485950</v>
      </c>
      <c r="J46" s="344">
        <v>485950</v>
      </c>
      <c r="K46" s="345">
        <v>270091</v>
      </c>
      <c r="L46" s="221"/>
      <c r="M46" s="93"/>
      <c r="N46" s="328">
        <f t="shared" ref="N46:N47" si="12">SUM(L46:M46)</f>
        <v>0</v>
      </c>
      <c r="O46" s="139">
        <f t="shared" si="2"/>
        <v>0</v>
      </c>
      <c r="Q46" s="44"/>
      <c r="R46" s="411"/>
    </row>
    <row r="47" spans="1:18" ht="12.95" customHeight="1">
      <c r="B47" s="9"/>
      <c r="C47" s="10"/>
      <c r="D47" s="10"/>
      <c r="E47" s="298"/>
      <c r="F47" s="111">
        <v>821300</v>
      </c>
      <c r="G47" s="124"/>
      <c r="H47" s="10" t="s">
        <v>14</v>
      </c>
      <c r="I47" s="269">
        <v>18960</v>
      </c>
      <c r="J47" s="269">
        <v>18960</v>
      </c>
      <c r="K47" s="346">
        <v>18362</v>
      </c>
      <c r="L47" s="260"/>
      <c r="M47" s="107"/>
      <c r="N47" s="328">
        <f t="shared" si="12"/>
        <v>0</v>
      </c>
      <c r="O47" s="139">
        <f t="shared" si="2"/>
        <v>0</v>
      </c>
    </row>
    <row r="48" spans="1:18" ht="8.1" customHeight="1">
      <c r="B48" s="9"/>
      <c r="C48" s="10"/>
      <c r="D48" s="10"/>
      <c r="E48" s="99"/>
      <c r="F48" s="111"/>
      <c r="G48" s="124"/>
      <c r="H48" s="10"/>
      <c r="I48" s="344"/>
      <c r="J48" s="344"/>
      <c r="K48" s="345"/>
      <c r="L48" s="221"/>
      <c r="M48" s="93"/>
      <c r="N48" s="329"/>
      <c r="O48" s="139" t="str">
        <f t="shared" si="2"/>
        <v/>
      </c>
    </row>
    <row r="49" spans="1:15" ht="12.95" customHeight="1">
      <c r="B49" s="9"/>
      <c r="C49" s="10"/>
      <c r="D49" s="10"/>
      <c r="E49" s="99"/>
      <c r="F49" s="110">
        <v>823000</v>
      </c>
      <c r="G49" s="123"/>
      <c r="H49" s="7" t="s">
        <v>83</v>
      </c>
      <c r="I49" s="270">
        <f t="shared" ref="I49:N49" si="13">I50</f>
        <v>0</v>
      </c>
      <c r="J49" s="270">
        <f t="shared" si="13"/>
        <v>0</v>
      </c>
      <c r="K49" s="348">
        <f t="shared" si="13"/>
        <v>0</v>
      </c>
      <c r="L49" s="226">
        <f t="shared" si="13"/>
        <v>0</v>
      </c>
      <c r="M49" s="106">
        <f t="shared" si="13"/>
        <v>0</v>
      </c>
      <c r="N49" s="330">
        <f t="shared" si="13"/>
        <v>0</v>
      </c>
      <c r="O49" s="138" t="str">
        <f t="shared" si="2"/>
        <v/>
      </c>
    </row>
    <row r="50" spans="1:15" ht="12.95" customHeight="1">
      <c r="B50" s="9"/>
      <c r="C50" s="10"/>
      <c r="D50" s="10"/>
      <c r="E50" s="99"/>
      <c r="F50" s="111">
        <v>823300</v>
      </c>
      <c r="G50" s="124"/>
      <c r="H50" s="18" t="s">
        <v>74</v>
      </c>
      <c r="I50" s="269">
        <v>0</v>
      </c>
      <c r="J50" s="269">
        <v>0</v>
      </c>
      <c r="K50" s="346">
        <v>0</v>
      </c>
      <c r="L50" s="260"/>
      <c r="M50" s="107"/>
      <c r="N50" s="328">
        <f>SUM(L50:M50)</f>
        <v>0</v>
      </c>
      <c r="O50" s="139" t="str">
        <f t="shared" si="2"/>
        <v/>
      </c>
    </row>
    <row r="51" spans="1:15" ht="8.1" customHeight="1">
      <c r="B51" s="9"/>
      <c r="C51" s="10"/>
      <c r="D51" s="10"/>
      <c r="E51" s="99"/>
      <c r="F51" s="111"/>
      <c r="G51" s="124"/>
      <c r="H51" s="18"/>
      <c r="I51" s="344"/>
      <c r="J51" s="344"/>
      <c r="K51" s="345"/>
      <c r="L51" s="221"/>
      <c r="M51" s="93"/>
      <c r="N51" s="329"/>
      <c r="O51" s="139" t="str">
        <f t="shared" si="2"/>
        <v/>
      </c>
    </row>
    <row r="52" spans="1:15" s="1" customFormat="1" ht="12.95" customHeight="1">
      <c r="A52" s="94"/>
      <c r="B52" s="11"/>
      <c r="C52" s="7"/>
      <c r="D52" s="7"/>
      <c r="E52" s="7"/>
      <c r="F52" s="110"/>
      <c r="G52" s="123"/>
      <c r="H52" s="7" t="s">
        <v>15</v>
      </c>
      <c r="I52" s="213">
        <v>12</v>
      </c>
      <c r="J52" s="213">
        <v>12</v>
      </c>
      <c r="K52" s="349">
        <v>11</v>
      </c>
      <c r="L52" s="220"/>
      <c r="M52" s="101"/>
      <c r="N52" s="330"/>
      <c r="O52" s="139"/>
    </row>
    <row r="53" spans="1:15" s="1" customFormat="1" ht="12.95" customHeight="1">
      <c r="A53" s="94"/>
      <c r="B53" s="11"/>
      <c r="C53" s="7"/>
      <c r="D53" s="7"/>
      <c r="E53" s="7"/>
      <c r="F53" s="110"/>
      <c r="G53" s="123"/>
      <c r="H53" s="7" t="s">
        <v>29</v>
      </c>
      <c r="I53" s="213">
        <f t="shared" ref="I53:N53" si="14">I8+I13+I16+I30+I42+I45+I49</f>
        <v>2093010</v>
      </c>
      <c r="J53" s="101">
        <f t="shared" si="14"/>
        <v>2100354</v>
      </c>
      <c r="K53" s="213">
        <f t="shared" si="14"/>
        <v>1375724</v>
      </c>
      <c r="L53" s="220">
        <f t="shared" si="14"/>
        <v>0</v>
      </c>
      <c r="M53" s="101">
        <f t="shared" si="14"/>
        <v>0</v>
      </c>
      <c r="N53" s="330">
        <f t="shared" si="14"/>
        <v>0</v>
      </c>
      <c r="O53" s="138">
        <f t="shared" si="2"/>
        <v>0</v>
      </c>
    </row>
    <row r="54" spans="1:15" s="1" customFormat="1" ht="12.95" customHeight="1">
      <c r="A54" s="94"/>
      <c r="B54" s="11"/>
      <c r="C54" s="7"/>
      <c r="D54" s="7"/>
      <c r="E54" s="7"/>
      <c r="F54" s="110"/>
      <c r="G54" s="123"/>
      <c r="H54" s="7" t="s">
        <v>16</v>
      </c>
      <c r="I54" s="10"/>
      <c r="J54" s="10"/>
      <c r="K54" s="21"/>
      <c r="L54" s="98"/>
      <c r="M54" s="99"/>
      <c r="N54" s="338"/>
      <c r="O54" s="140"/>
    </row>
    <row r="55" spans="1:15" s="1" customFormat="1" ht="12.95" customHeight="1">
      <c r="A55" s="94"/>
      <c r="B55" s="11"/>
      <c r="C55" s="7"/>
      <c r="D55" s="7"/>
      <c r="E55" s="7"/>
      <c r="F55" s="110"/>
      <c r="G55" s="123"/>
      <c r="H55" s="7" t="s">
        <v>17</v>
      </c>
      <c r="I55" s="10"/>
      <c r="J55" s="10"/>
      <c r="K55" s="21"/>
      <c r="L55" s="98"/>
      <c r="M55" s="99"/>
      <c r="N55" s="338"/>
      <c r="O55" s="140"/>
    </row>
    <row r="56" spans="1:15" ht="8.1" customHeight="1" thickBot="1">
      <c r="B56" s="15"/>
      <c r="C56" s="16"/>
      <c r="D56" s="16"/>
      <c r="E56" s="16"/>
      <c r="F56" s="112"/>
      <c r="G56" s="125"/>
      <c r="H56" s="16"/>
      <c r="I56" s="16"/>
      <c r="J56" s="16"/>
      <c r="K56" s="24"/>
      <c r="L56" s="15"/>
      <c r="M56" s="16"/>
      <c r="N56" s="339"/>
      <c r="O56" s="141"/>
    </row>
    <row r="57" spans="1:15" ht="12.95" customHeight="1">
      <c r="F57" s="113"/>
      <c r="G57" s="126"/>
      <c r="N57" s="181"/>
    </row>
    <row r="58" spans="1:15" ht="17.100000000000001" customHeight="1">
      <c r="F58" s="113"/>
      <c r="G58" s="126"/>
      <c r="N58" s="181"/>
    </row>
    <row r="59" spans="1:15" ht="17.100000000000001" customHeight="1">
      <c r="B59" s="33"/>
      <c r="F59" s="113"/>
      <c r="G59" s="126"/>
      <c r="N59" s="181"/>
    </row>
    <row r="60" spans="1:15" ht="17.100000000000001" customHeight="1">
      <c r="B60" s="33"/>
      <c r="F60" s="113"/>
      <c r="G60" s="126"/>
      <c r="N60" s="181"/>
    </row>
    <row r="61" spans="1:15" ht="14.25">
      <c r="B61" s="33"/>
      <c r="F61" s="113"/>
      <c r="G61" s="126"/>
      <c r="N61" s="181"/>
    </row>
    <row r="62" spans="1:15" ht="14.25">
      <c r="B62" s="33"/>
      <c r="F62" s="113"/>
      <c r="G62" s="126"/>
      <c r="N62" s="181"/>
    </row>
    <row r="63" spans="1:15" ht="14.25">
      <c r="F63" s="113"/>
      <c r="G63" s="126"/>
      <c r="N63" s="181"/>
    </row>
    <row r="64" spans="1:15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13"/>
      <c r="N72" s="181"/>
    </row>
    <row r="73" spans="6:14" ht="14.25">
      <c r="F73" s="113"/>
      <c r="G73" s="113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>
      <c r="G89" s="113"/>
    </row>
    <row r="90" spans="6:14">
      <c r="G90" s="11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5"/>
  <dimension ref="A1:R96"/>
  <sheetViews>
    <sheetView topLeftCell="A16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" width="9.140625" style="8"/>
    <col min="17" max="17" width="10.140625" style="8" bestFit="1" customWidth="1"/>
    <col min="18" max="16384" width="9.140625" style="8"/>
  </cols>
  <sheetData>
    <row r="1" spans="1:18" ht="13.5" thickBot="1"/>
    <row r="2" spans="1:18" s="60" customFormat="1" ht="20.100000000000001" customHeight="1" thickTop="1" thickBot="1">
      <c r="B2" s="417" t="s">
        <v>216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6"/>
      <c r="Q2" s="166"/>
    </row>
    <row r="3" spans="1:18" s="1" customFormat="1" ht="8.1" customHeight="1" thickTop="1" thickBot="1">
      <c r="A3" s="94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8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7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8" s="94" customFormat="1" ht="27" customHeight="1">
      <c r="B5" s="425"/>
      <c r="C5" s="427"/>
      <c r="D5" s="427"/>
      <c r="E5" s="427"/>
      <c r="F5" s="431"/>
      <c r="G5" s="427"/>
      <c r="H5" s="431"/>
      <c r="I5" s="435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8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87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8" s="2" customFormat="1" ht="12.95" customHeight="1">
      <c r="A7" s="95"/>
      <c r="B7" s="5" t="s">
        <v>50</v>
      </c>
      <c r="C7" s="6" t="s">
        <v>43</v>
      </c>
      <c r="D7" s="6" t="s">
        <v>32</v>
      </c>
      <c r="E7" s="293" t="s">
        <v>241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8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1039350</v>
      </c>
      <c r="J8" s="70">
        <f t="shared" si="0"/>
        <v>1039350</v>
      </c>
      <c r="K8" s="348">
        <v>745466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  <c r="Q8" s="37"/>
      <c r="R8" s="37"/>
    </row>
    <row r="9" spans="1:18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855240</v>
      </c>
      <c r="J9" s="72">
        <v>855240</v>
      </c>
      <c r="K9" s="346">
        <v>622567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8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184110</v>
      </c>
      <c r="J10" s="72">
        <v>184110</v>
      </c>
      <c r="K10" s="346">
        <v>122899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  <c r="Q10" s="36"/>
    </row>
    <row r="11" spans="1:18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8" ht="12.95" customHeight="1">
      <c r="B12" s="9"/>
      <c r="C12" s="10"/>
      <c r="D12" s="10"/>
      <c r="E12" s="99"/>
      <c r="F12" s="111"/>
      <c r="G12" s="124"/>
      <c r="H12" s="18"/>
      <c r="I12" s="388"/>
      <c r="J12" s="72"/>
      <c r="K12" s="346"/>
      <c r="L12" s="264"/>
      <c r="M12" s="72"/>
      <c r="N12" s="328"/>
      <c r="O12" s="139" t="str">
        <f t="shared" si="2"/>
        <v/>
      </c>
    </row>
    <row r="13" spans="1:18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90900</v>
      </c>
      <c r="J13" s="70">
        <f t="shared" si="3"/>
        <v>90900</v>
      </c>
      <c r="K13" s="348">
        <v>66841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8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90900</v>
      </c>
      <c r="J14" s="72">
        <v>90900</v>
      </c>
      <c r="K14" s="346">
        <v>66841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8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383"/>
      <c r="L15" s="259"/>
      <c r="M15" s="104"/>
      <c r="N15" s="329"/>
      <c r="O15" s="139" t="str">
        <f t="shared" si="2"/>
        <v/>
      </c>
    </row>
    <row r="16" spans="1:18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158140</v>
      </c>
      <c r="J16" s="105">
        <f t="shared" si="4"/>
        <v>158140</v>
      </c>
      <c r="K16" s="387">
        <v>102017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3000</v>
      </c>
      <c r="J17" s="157">
        <v>3000</v>
      </c>
      <c r="K17" s="383">
        <v>295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80000</v>
      </c>
      <c r="J18" s="157">
        <v>80000</v>
      </c>
      <c r="K18" s="383">
        <v>43148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8500</v>
      </c>
      <c r="J19" s="157">
        <v>8500</v>
      </c>
      <c r="K19" s="383">
        <v>4407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15000</v>
      </c>
      <c r="J20" s="157">
        <v>15000</v>
      </c>
      <c r="K20" s="383">
        <v>14809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2000</v>
      </c>
      <c r="J21" s="159">
        <v>2000</v>
      </c>
      <c r="K21" s="346">
        <v>1312</v>
      </c>
      <c r="L21" s="209"/>
      <c r="M21" s="159">
        <v>0</v>
      </c>
      <c r="N21" s="328">
        <f t="shared" si="5"/>
        <v>0</v>
      </c>
      <c r="O21" s="139">
        <f t="shared" si="2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157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83">
        <v>15000</v>
      </c>
      <c r="J23" s="157">
        <v>15000</v>
      </c>
      <c r="K23" s="383">
        <v>10580</v>
      </c>
      <c r="L23" s="209"/>
      <c r="M23" s="157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83">
        <v>0</v>
      </c>
      <c r="J24" s="157">
        <v>0</v>
      </c>
      <c r="K24" s="383">
        <v>0</v>
      </c>
      <c r="L24" s="209"/>
      <c r="M24" s="157">
        <v>0</v>
      </c>
      <c r="N24" s="328">
        <f t="shared" si="5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34640</v>
      </c>
      <c r="J25" s="159">
        <v>34640</v>
      </c>
      <c r="K25" s="346">
        <v>27466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407">
        <v>0</v>
      </c>
      <c r="J26" s="152">
        <v>0</v>
      </c>
      <c r="K26" s="407">
        <v>0</v>
      </c>
      <c r="L26" s="210"/>
      <c r="M26" s="152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381"/>
      <c r="J27" s="104"/>
      <c r="K27" s="383"/>
      <c r="L27" s="260"/>
      <c r="M27" s="104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13">
        <f t="shared" ref="I28:N28" si="6">SUM(I29:I31)</f>
        <v>5000</v>
      </c>
      <c r="J28" s="101">
        <f t="shared" si="6"/>
        <v>5000</v>
      </c>
      <c r="K28" s="349">
        <v>0</v>
      </c>
      <c r="L28" s="226">
        <f t="shared" si="6"/>
        <v>0</v>
      </c>
      <c r="M28" s="101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  <c r="P29" s="33"/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5000</v>
      </c>
      <c r="J30" s="107">
        <v>5000</v>
      </c>
      <c r="K30" s="346">
        <v>0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8"/>
      <c r="I31" s="381"/>
      <c r="J31" s="104"/>
      <c r="K31" s="383"/>
      <c r="L31" s="260"/>
      <c r="M31" s="104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89" t="s">
        <v>253</v>
      </c>
      <c r="J32" s="91" t="s">
        <v>253</v>
      </c>
      <c r="K32" s="394" t="s">
        <v>275</v>
      </c>
      <c r="L32" s="265"/>
      <c r="M32" s="91"/>
      <c r="N32" s="331"/>
      <c r="O32" s="139"/>
    </row>
    <row r="33" spans="1:18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1293390</v>
      </c>
      <c r="J33" s="101">
        <f>J8+J13+J16+J28</f>
        <v>1293390</v>
      </c>
      <c r="K33" s="213">
        <f t="shared" ref="K33" si="8">K8+K13+K16+K28</f>
        <v>914324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8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  <c r="R34" s="1" t="s">
        <v>69</v>
      </c>
    </row>
    <row r="35" spans="1:18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24"/>
      <c r="J35" s="92"/>
      <c r="K35" s="224"/>
      <c r="L35" s="218"/>
      <c r="M35" s="92"/>
      <c r="N35" s="329"/>
      <c r="O35" s="139" t="str">
        <f t="shared" si="2"/>
        <v/>
      </c>
    </row>
    <row r="36" spans="1:18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8" ht="12.95" customHeight="1">
      <c r="F37" s="113"/>
      <c r="G37" s="126"/>
      <c r="N37" s="183"/>
    </row>
    <row r="38" spans="1:18" ht="12.95" customHeight="1">
      <c r="B38" s="33"/>
      <c r="F38" s="113"/>
      <c r="G38" s="126"/>
      <c r="N38" s="183"/>
    </row>
    <row r="39" spans="1:18" ht="12.95" customHeight="1">
      <c r="B39" s="33"/>
      <c r="F39" s="113"/>
      <c r="G39" s="126"/>
      <c r="N39" s="183"/>
    </row>
    <row r="40" spans="1:18" ht="12.95" customHeight="1">
      <c r="B40" s="33"/>
      <c r="F40" s="113"/>
      <c r="G40" s="126"/>
      <c r="N40" s="183"/>
    </row>
    <row r="41" spans="1:18" ht="12.95" customHeight="1">
      <c r="B41" s="33"/>
      <c r="F41" s="113"/>
      <c r="G41" s="126"/>
      <c r="N41" s="183"/>
    </row>
    <row r="42" spans="1:18" ht="12.95" customHeight="1">
      <c r="B42" s="33"/>
      <c r="F42" s="113"/>
      <c r="G42" s="126"/>
      <c r="N42" s="183"/>
    </row>
    <row r="43" spans="1:18" ht="12.95" customHeight="1">
      <c r="B43" s="33"/>
      <c r="F43" s="113"/>
      <c r="G43" s="126"/>
      <c r="N43" s="183"/>
    </row>
    <row r="44" spans="1:18" ht="12.95" customHeight="1">
      <c r="B44" s="33"/>
      <c r="F44" s="113"/>
      <c r="G44" s="126"/>
      <c r="N44" s="183"/>
    </row>
    <row r="45" spans="1:18" ht="12.95" customHeight="1">
      <c r="B45" s="33"/>
      <c r="F45" s="113"/>
      <c r="G45" s="126"/>
      <c r="N45" s="183"/>
    </row>
    <row r="46" spans="1:18" ht="12.95" customHeight="1">
      <c r="B46" s="33"/>
      <c r="F46" s="113"/>
      <c r="G46" s="126"/>
      <c r="N46" s="183"/>
    </row>
    <row r="47" spans="1:18" ht="12.95" customHeight="1">
      <c r="B47" s="33"/>
      <c r="F47" s="113"/>
      <c r="G47" s="126"/>
      <c r="N47" s="183"/>
    </row>
    <row r="48" spans="1:18" ht="12.95" customHeight="1">
      <c r="B48" s="33"/>
      <c r="F48" s="113"/>
      <c r="G48" s="126"/>
      <c r="N48" s="183"/>
    </row>
    <row r="49" spans="2:14" ht="12.95" customHeight="1">
      <c r="B49" s="33"/>
      <c r="F49" s="113"/>
      <c r="G49" s="126"/>
      <c r="N49" s="183"/>
    </row>
    <row r="50" spans="2:14" ht="12.95" customHeight="1">
      <c r="B50" s="33"/>
      <c r="F50" s="113"/>
      <c r="G50" s="126"/>
      <c r="N50" s="183"/>
    </row>
    <row r="51" spans="2:14" ht="12.95" customHeight="1">
      <c r="B51" s="33"/>
      <c r="F51" s="113"/>
      <c r="G51" s="126"/>
      <c r="N51" s="183"/>
    </row>
    <row r="52" spans="2:14" ht="12.95" customHeight="1">
      <c r="F52" s="113"/>
      <c r="G52" s="126"/>
      <c r="N52" s="183"/>
    </row>
    <row r="53" spans="2:14" ht="12.95" customHeight="1">
      <c r="F53" s="113"/>
      <c r="G53" s="126"/>
      <c r="N53" s="183"/>
    </row>
    <row r="54" spans="2:14" ht="12.95" customHeight="1">
      <c r="F54" s="113"/>
      <c r="G54" s="126"/>
      <c r="N54" s="183"/>
    </row>
    <row r="55" spans="2:14" ht="12.95" customHeight="1">
      <c r="F55" s="113"/>
      <c r="G55" s="126"/>
      <c r="N55" s="183"/>
    </row>
    <row r="56" spans="2:14" ht="12.95" customHeight="1">
      <c r="F56" s="113"/>
      <c r="G56" s="126"/>
      <c r="N56" s="183"/>
    </row>
    <row r="57" spans="2:14" ht="12.95" customHeight="1">
      <c r="F57" s="113"/>
      <c r="G57" s="126"/>
      <c r="N57" s="183"/>
    </row>
    <row r="58" spans="2:14" ht="12.95" customHeight="1">
      <c r="F58" s="113"/>
      <c r="G58" s="126"/>
      <c r="N58" s="183"/>
    </row>
    <row r="59" spans="2:14" ht="12.95" customHeight="1">
      <c r="F59" s="113"/>
      <c r="G59" s="126"/>
      <c r="N59" s="183"/>
    </row>
    <row r="60" spans="2:14" ht="17.100000000000001" customHeight="1">
      <c r="F60" s="113"/>
      <c r="G60" s="126"/>
      <c r="N60" s="183"/>
    </row>
    <row r="61" spans="2:14" ht="14.25">
      <c r="F61" s="113"/>
      <c r="G61" s="126"/>
      <c r="N61" s="183"/>
    </row>
    <row r="62" spans="2:14" ht="14.25">
      <c r="F62" s="113"/>
      <c r="G62" s="126"/>
      <c r="N62" s="183"/>
    </row>
    <row r="63" spans="2:14" ht="14.25">
      <c r="F63" s="113"/>
      <c r="G63" s="126"/>
      <c r="N63" s="183"/>
    </row>
    <row r="64" spans="2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3">
    <mergeCell ref="B2:O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Q96"/>
  <sheetViews>
    <sheetView topLeftCell="A11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215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48" t="s">
        <v>50</v>
      </c>
      <c r="C7" s="49" t="s">
        <v>43</v>
      </c>
      <c r="D7" s="49" t="s">
        <v>37</v>
      </c>
      <c r="E7" s="294" t="s">
        <v>241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1059390</v>
      </c>
      <c r="J8" s="70">
        <f t="shared" si="0"/>
        <v>1059390</v>
      </c>
      <c r="K8" s="348">
        <f t="shared" si="0"/>
        <v>755206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851510</v>
      </c>
      <c r="J9" s="72">
        <v>851510</v>
      </c>
      <c r="K9" s="346">
        <v>622310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207880</v>
      </c>
      <c r="J10" s="72">
        <v>207880</v>
      </c>
      <c r="K10" s="346">
        <v>132896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  <c r="Q10" s="33"/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72"/>
      <c r="K12" s="346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90330</v>
      </c>
      <c r="J13" s="70">
        <f t="shared" si="3"/>
        <v>90330</v>
      </c>
      <c r="K13" s="348">
        <f t="shared" si="3"/>
        <v>66139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90330</v>
      </c>
      <c r="J14" s="72">
        <v>90330</v>
      </c>
      <c r="K14" s="346">
        <v>66139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383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173240</v>
      </c>
      <c r="J16" s="105">
        <f t="shared" si="4"/>
        <v>173240</v>
      </c>
      <c r="K16" s="387">
        <f t="shared" si="4"/>
        <v>103653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6">
        <v>3000</v>
      </c>
      <c r="J17" s="159">
        <v>3000</v>
      </c>
      <c r="K17" s="346">
        <v>625</v>
      </c>
      <c r="L17" s="209"/>
      <c r="M17" s="159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100000</v>
      </c>
      <c r="J18" s="157">
        <v>100000</v>
      </c>
      <c r="K18" s="383">
        <v>49235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6">
        <v>10000</v>
      </c>
      <c r="J19" s="159">
        <v>10000</v>
      </c>
      <c r="K19" s="346">
        <v>9020</v>
      </c>
      <c r="L19" s="209"/>
      <c r="M19" s="159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20000</v>
      </c>
      <c r="J20" s="159">
        <v>20000</v>
      </c>
      <c r="K20" s="346">
        <v>14197</v>
      </c>
      <c r="L20" s="209"/>
      <c r="M20" s="159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500</v>
      </c>
      <c r="J21" s="159">
        <v>500</v>
      </c>
      <c r="K21" s="346">
        <v>108</v>
      </c>
      <c r="L21" s="209"/>
      <c r="M21" s="159">
        <v>0</v>
      </c>
      <c r="N21" s="328">
        <f t="shared" si="5"/>
        <v>0</v>
      </c>
      <c r="O21" s="139">
        <f t="shared" si="2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27500</v>
      </c>
      <c r="J23" s="159">
        <v>27500</v>
      </c>
      <c r="K23" s="346">
        <v>20015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12240</v>
      </c>
      <c r="J25" s="159">
        <v>12240</v>
      </c>
      <c r="K25" s="346">
        <v>10453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54">
        <v>0</v>
      </c>
      <c r="K26" s="195">
        <v>0</v>
      </c>
      <c r="L26" s="210"/>
      <c r="M26" s="154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9000</v>
      </c>
      <c r="J28" s="106">
        <f t="shared" si="6"/>
        <v>9000</v>
      </c>
      <c r="K28" s="348">
        <f t="shared" si="6"/>
        <v>5000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4">
        <v>821200</v>
      </c>
      <c r="G29" s="127"/>
      <c r="H29" s="13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  <c r="P29" s="33"/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9000</v>
      </c>
      <c r="J30" s="107">
        <v>9000</v>
      </c>
      <c r="K30" s="346">
        <v>5000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269"/>
      <c r="J31" s="107"/>
      <c r="K31" s="346"/>
      <c r="L31" s="260"/>
      <c r="M31" s="107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47" t="s">
        <v>173</v>
      </c>
      <c r="J32" s="108" t="s">
        <v>173</v>
      </c>
      <c r="K32" s="350" t="s">
        <v>276</v>
      </c>
      <c r="L32" s="222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1331960</v>
      </c>
      <c r="J33" s="101">
        <f>J8+J13+J16+J28</f>
        <v>1331960</v>
      </c>
      <c r="K33" s="213">
        <f t="shared" ref="K33" si="8">K8+K13+K16+K28</f>
        <v>929998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/>
      <c r="J34" s="14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B42" s="33"/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3"/>
  <dimension ref="A1:Q95"/>
  <sheetViews>
    <sheetView topLeftCell="A10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" width="9.140625" style="8"/>
    <col min="17" max="17" width="9.5703125" style="8" bestFit="1" customWidth="1"/>
    <col min="18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214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48" t="s">
        <v>50</v>
      </c>
      <c r="C7" s="49" t="s">
        <v>43</v>
      </c>
      <c r="D7" s="49" t="s">
        <v>38</v>
      </c>
      <c r="E7" s="294" t="s">
        <v>241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849840</v>
      </c>
      <c r="J8" s="70">
        <f t="shared" si="0"/>
        <v>849840</v>
      </c>
      <c r="K8" s="348">
        <f t="shared" si="0"/>
        <v>618767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694210</v>
      </c>
      <c r="J9" s="72">
        <v>694210</v>
      </c>
      <c r="K9" s="346">
        <v>512244</v>
      </c>
      <c r="L9" s="264"/>
      <c r="M9" s="72">
        <v>0</v>
      </c>
      <c r="N9" s="328">
        <f>SUM(L9:M9)</f>
        <v>0</v>
      </c>
      <c r="O9" s="139">
        <f>IF(J9=0,"",N9/J9*100)</f>
        <v>0</v>
      </c>
      <c r="P9" s="33"/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155630</v>
      </c>
      <c r="J10" s="72">
        <v>155630</v>
      </c>
      <c r="K10" s="346">
        <v>106523</v>
      </c>
      <c r="L10" s="264"/>
      <c r="M10" s="72">
        <v>0</v>
      </c>
      <c r="N10" s="328">
        <f t="shared" ref="N10:N11" si="1">SUM(L10:M10)</f>
        <v>0</v>
      </c>
      <c r="O10" s="139">
        <f t="shared" ref="O10:O34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72"/>
      <c r="K12" s="346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74610</v>
      </c>
      <c r="J13" s="70">
        <f t="shared" si="3"/>
        <v>74610</v>
      </c>
      <c r="K13" s="348">
        <f t="shared" si="3"/>
        <v>55611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74610</v>
      </c>
      <c r="J14" s="72">
        <v>74610</v>
      </c>
      <c r="K14" s="346">
        <v>55611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383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>SUM(I17:I26)</f>
        <v>118840</v>
      </c>
      <c r="J16" s="105">
        <f>SUM(J17:J26)</f>
        <v>118840</v>
      </c>
      <c r="K16" s="387">
        <f t="shared" ref="K16" si="4">SUM(K17:K26)</f>
        <v>70365</v>
      </c>
      <c r="L16" s="219">
        <f>SUM(L17:L26)</f>
        <v>0</v>
      </c>
      <c r="M16" s="105">
        <f>SUM(M17:M26)</f>
        <v>0</v>
      </c>
      <c r="N16" s="330">
        <f>SUM(N17:N26)</f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6">
        <v>3000</v>
      </c>
      <c r="J17" s="159">
        <v>3000</v>
      </c>
      <c r="K17" s="346">
        <v>630</v>
      </c>
      <c r="L17" s="209"/>
      <c r="M17" s="159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50000</v>
      </c>
      <c r="J18" s="157">
        <v>50000</v>
      </c>
      <c r="K18" s="383">
        <v>27063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6100</v>
      </c>
      <c r="J19" s="157">
        <v>6100</v>
      </c>
      <c r="K19" s="383">
        <v>4423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15000</v>
      </c>
      <c r="J20" s="157">
        <v>15000</v>
      </c>
      <c r="K20" s="383">
        <v>8781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2500</v>
      </c>
      <c r="J21" s="159">
        <v>2500</v>
      </c>
      <c r="K21" s="346">
        <v>665</v>
      </c>
      <c r="L21" s="209"/>
      <c r="M21" s="159">
        <v>0</v>
      </c>
      <c r="N21" s="328">
        <f t="shared" si="5"/>
        <v>0</v>
      </c>
      <c r="O21" s="139">
        <f t="shared" si="2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15000</v>
      </c>
      <c r="J23" s="159">
        <v>15000</v>
      </c>
      <c r="K23" s="346">
        <v>4617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85">
        <v>27240</v>
      </c>
      <c r="J25" s="153">
        <v>27240</v>
      </c>
      <c r="K25" s="385">
        <v>24186</v>
      </c>
      <c r="L25" s="209"/>
      <c r="M25" s="153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54">
        <v>0</v>
      </c>
      <c r="K26" s="195">
        <v>0</v>
      </c>
      <c r="L26" s="210"/>
      <c r="M26" s="154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5000</v>
      </c>
      <c r="J28" s="106">
        <f t="shared" si="6"/>
        <v>5000</v>
      </c>
      <c r="K28" s="348">
        <f t="shared" si="6"/>
        <v>4953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4">
        <v>821200</v>
      </c>
      <c r="G29" s="127"/>
      <c r="H29" s="13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  <c r="P29" s="33"/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5000</v>
      </c>
      <c r="J30" s="107">
        <v>5000</v>
      </c>
      <c r="K30" s="346">
        <v>4953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47" t="s">
        <v>261</v>
      </c>
      <c r="J32" s="108" t="s">
        <v>261</v>
      </c>
      <c r="K32" s="350" t="s">
        <v>277</v>
      </c>
      <c r="L32" s="222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 t="shared" ref="I33:N33" si="8">I8+I13+I16+I28</f>
        <v>1048290</v>
      </c>
      <c r="J33" s="101">
        <f t="shared" si="8"/>
        <v>1048290</v>
      </c>
      <c r="K33" s="213">
        <f t="shared" si="8"/>
        <v>749696</v>
      </c>
      <c r="L33" s="220">
        <f t="shared" si="8"/>
        <v>0</v>
      </c>
      <c r="M33" s="101">
        <f t="shared" si="8"/>
        <v>0</v>
      </c>
      <c r="N33" s="330">
        <f t="shared" si="8"/>
        <v>0</v>
      </c>
      <c r="O33" s="138">
        <f>IF(J33=0,"",N33/J33*100)</f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I33+'22'!I33+'21'!I33</f>
        <v>3673640</v>
      </c>
      <c r="J34" s="101">
        <f>J33+'22'!J33+'21'!J33</f>
        <v>3673640</v>
      </c>
      <c r="K34" s="213">
        <f>K33+'22'!K33+'21'!K33</f>
        <v>2594018</v>
      </c>
      <c r="L34" s="220">
        <f>L33+'22'!L33+'21'!L33</f>
        <v>0</v>
      </c>
      <c r="M34" s="101">
        <f>M33+'22'!M33+'21'!M33</f>
        <v>0</v>
      </c>
      <c r="N34" s="330">
        <f>N33+'22'!N33+'21'!N33</f>
        <v>0</v>
      </c>
      <c r="O34" s="138">
        <f t="shared" si="2"/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40"/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B42" s="33"/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7.100000000000001" customHeight="1">
      <c r="F59" s="113"/>
      <c r="G59" s="126"/>
      <c r="N59" s="181"/>
    </row>
    <row r="60" spans="6:14" ht="14.25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13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>
      <c r="G90" s="11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Q96"/>
  <sheetViews>
    <sheetView topLeftCell="A12" zoomScaleNormal="100" zoomScaleSheetLayoutView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202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87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4</v>
      </c>
      <c r="E7" s="293" t="s">
        <v>242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1074320</v>
      </c>
      <c r="J8" s="70">
        <f t="shared" si="0"/>
        <v>1074320</v>
      </c>
      <c r="K8" s="348">
        <f t="shared" si="0"/>
        <v>786219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890070</v>
      </c>
      <c r="J9" s="72">
        <v>890070</v>
      </c>
      <c r="K9" s="346">
        <v>661856</v>
      </c>
      <c r="L9" s="264"/>
      <c r="M9" s="72">
        <v>0</v>
      </c>
      <c r="N9" s="328">
        <f>SUM(L9:M9)</f>
        <v>0</v>
      </c>
      <c r="O9" s="139">
        <f>IF(J9=0,"",N9/J9*100)</f>
        <v>0</v>
      </c>
      <c r="P9" s="41"/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184250</v>
      </c>
      <c r="J10" s="72">
        <v>184250</v>
      </c>
      <c r="K10" s="346">
        <v>124363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72"/>
      <c r="K12" s="346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94660</v>
      </c>
      <c r="J13" s="70">
        <f t="shared" si="3"/>
        <v>94660</v>
      </c>
      <c r="K13" s="348">
        <f t="shared" si="3"/>
        <v>70004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94660</v>
      </c>
      <c r="J14" s="72">
        <v>94660</v>
      </c>
      <c r="K14" s="346">
        <v>70004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383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83440</v>
      </c>
      <c r="J16" s="105">
        <f t="shared" si="4"/>
        <v>84725</v>
      </c>
      <c r="K16" s="387">
        <f t="shared" si="4"/>
        <v>58305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6">
        <v>3000</v>
      </c>
      <c r="J17" s="159">
        <v>3000</v>
      </c>
      <c r="K17" s="346">
        <v>13</v>
      </c>
      <c r="L17" s="209"/>
      <c r="M17" s="159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46">
        <v>30000</v>
      </c>
      <c r="J18" s="159">
        <v>30000</v>
      </c>
      <c r="K18" s="346">
        <v>24487</v>
      </c>
      <c r="L18" s="209"/>
      <c r="M18" s="159">
        <v>0</v>
      </c>
      <c r="N18" s="328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6">
        <v>5500</v>
      </c>
      <c r="J19" s="159">
        <v>5500</v>
      </c>
      <c r="K19" s="346">
        <v>5066</v>
      </c>
      <c r="L19" s="209"/>
      <c r="M19" s="159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9000</v>
      </c>
      <c r="J20" s="159">
        <v>10285</v>
      </c>
      <c r="K20" s="346">
        <v>8676</v>
      </c>
      <c r="L20" s="209"/>
      <c r="M20" s="159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200</v>
      </c>
      <c r="J21" s="159">
        <v>200</v>
      </c>
      <c r="K21" s="346">
        <v>114</v>
      </c>
      <c r="L21" s="209"/>
      <c r="M21" s="159">
        <v>0</v>
      </c>
      <c r="N21" s="328">
        <f t="shared" si="5"/>
        <v>0</v>
      </c>
      <c r="O21" s="139">
        <f t="shared" si="2"/>
        <v>0</v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8000</v>
      </c>
      <c r="J23" s="159">
        <v>8000</v>
      </c>
      <c r="K23" s="346">
        <v>4468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27740</v>
      </c>
      <c r="J25" s="159">
        <v>27740</v>
      </c>
      <c r="K25" s="346">
        <v>15481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346"/>
      <c r="J27" s="159"/>
      <c r="K27" s="346"/>
      <c r="L27" s="209"/>
      <c r="M27" s="159"/>
      <c r="N27" s="408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5000</v>
      </c>
      <c r="J28" s="106">
        <f t="shared" si="6"/>
        <v>5000</v>
      </c>
      <c r="K28" s="348">
        <f t="shared" si="6"/>
        <v>1492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5000</v>
      </c>
      <c r="J30" s="107">
        <v>5000</v>
      </c>
      <c r="K30" s="346">
        <v>1492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269"/>
      <c r="J31" s="107"/>
      <c r="K31" s="346"/>
      <c r="L31" s="260"/>
      <c r="M31" s="107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47" t="s">
        <v>254</v>
      </c>
      <c r="J32" s="108" t="s">
        <v>254</v>
      </c>
      <c r="K32" s="350" t="s">
        <v>254</v>
      </c>
      <c r="L32" s="222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1257420</v>
      </c>
      <c r="J33" s="101">
        <f>J8+J13+J16+J28</f>
        <v>1258705</v>
      </c>
      <c r="K33" s="213">
        <f t="shared" ref="K33" si="8">K8+K13+K16+K28</f>
        <v>916020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B44" s="33"/>
      <c r="F44" s="113"/>
      <c r="G44" s="126"/>
      <c r="N44" s="183"/>
    </row>
    <row r="45" spans="1:15" ht="12.95" customHeight="1">
      <c r="B45" s="33"/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Q96"/>
  <sheetViews>
    <sheetView topLeftCell="A11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217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32</v>
      </c>
      <c r="E7" s="293" t="s">
        <v>242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2263300</v>
      </c>
      <c r="J8" s="70">
        <f t="shared" si="0"/>
        <v>2263300</v>
      </c>
      <c r="K8" s="348">
        <f t="shared" si="0"/>
        <v>1648772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1846030</v>
      </c>
      <c r="J9" s="69">
        <v>1846030</v>
      </c>
      <c r="K9" s="345">
        <v>1367722</v>
      </c>
      <c r="L9" s="217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43">
        <v>417270</v>
      </c>
      <c r="J10" s="69">
        <v>417270</v>
      </c>
      <c r="K10" s="345">
        <v>281050</v>
      </c>
      <c r="L10" s="217"/>
      <c r="M10" s="69">
        <v>0</v>
      </c>
      <c r="N10" s="328">
        <f t="shared" ref="N10:N11" si="1">SUM(L10:M10)</f>
        <v>0</v>
      </c>
      <c r="O10" s="139">
        <f t="shared" ref="O10:O35" si="2">IF(J10=0,"",N10/J10*100)</f>
        <v>0</v>
      </c>
      <c r="Q10" s="36"/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43"/>
      <c r="J12" s="69"/>
      <c r="K12" s="345"/>
      <c r="L12" s="217"/>
      <c r="M12" s="69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199530</v>
      </c>
      <c r="J13" s="70">
        <f t="shared" si="3"/>
        <v>199530</v>
      </c>
      <c r="K13" s="348">
        <f t="shared" si="3"/>
        <v>146402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199530</v>
      </c>
      <c r="J14" s="69">
        <v>199530</v>
      </c>
      <c r="K14" s="345">
        <v>146402</v>
      </c>
      <c r="L14" s="217"/>
      <c r="M14" s="69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44"/>
      <c r="J15" s="93"/>
      <c r="K15" s="345"/>
      <c r="L15" s="221"/>
      <c r="M15" s="93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185240</v>
      </c>
      <c r="J16" s="105">
        <f t="shared" si="4"/>
        <v>185240</v>
      </c>
      <c r="K16" s="387">
        <f t="shared" si="4"/>
        <v>100700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95">
        <v>7500</v>
      </c>
      <c r="J17" s="155">
        <v>7500</v>
      </c>
      <c r="K17" s="395">
        <v>992</v>
      </c>
      <c r="L17" s="206"/>
      <c r="M17" s="155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95">
        <v>74000</v>
      </c>
      <c r="J18" s="155">
        <v>74000</v>
      </c>
      <c r="K18" s="395">
        <v>39456</v>
      </c>
      <c r="L18" s="206"/>
      <c r="M18" s="155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95">
        <v>9200</v>
      </c>
      <c r="J19" s="155">
        <v>9200</v>
      </c>
      <c r="K19" s="395">
        <v>6045</v>
      </c>
      <c r="L19" s="206"/>
      <c r="M19" s="155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5">
        <v>16500</v>
      </c>
      <c r="J20" s="158">
        <v>16500</v>
      </c>
      <c r="K20" s="345">
        <v>9835</v>
      </c>
      <c r="L20" s="206"/>
      <c r="M20" s="158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5">
        <v>1500</v>
      </c>
      <c r="J21" s="158">
        <v>1500</v>
      </c>
      <c r="K21" s="345">
        <v>779</v>
      </c>
      <c r="L21" s="206"/>
      <c r="M21" s="158">
        <v>0</v>
      </c>
      <c r="N21" s="328">
        <f t="shared" si="5"/>
        <v>0</v>
      </c>
      <c r="O21" s="139">
        <f t="shared" si="2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5">
        <v>0</v>
      </c>
      <c r="J22" s="158">
        <v>0</v>
      </c>
      <c r="K22" s="345">
        <v>0</v>
      </c>
      <c r="L22" s="206"/>
      <c r="M22" s="158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22000</v>
      </c>
      <c r="J23" s="158">
        <v>22000</v>
      </c>
      <c r="K23" s="345">
        <v>12567</v>
      </c>
      <c r="L23" s="206"/>
      <c r="M23" s="158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0</v>
      </c>
      <c r="J24" s="158">
        <v>0</v>
      </c>
      <c r="K24" s="345">
        <v>0</v>
      </c>
      <c r="L24" s="206"/>
      <c r="M24" s="158">
        <v>0</v>
      </c>
      <c r="N24" s="328">
        <f t="shared" si="5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5">
        <v>54540</v>
      </c>
      <c r="J25" s="158">
        <v>54540</v>
      </c>
      <c r="K25" s="345">
        <v>31026</v>
      </c>
      <c r="L25" s="206"/>
      <c r="M25" s="158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54">
        <v>0</v>
      </c>
      <c r="K26" s="195">
        <v>0</v>
      </c>
      <c r="L26" s="210"/>
      <c r="M26" s="154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344"/>
      <c r="J27" s="93"/>
      <c r="K27" s="345"/>
      <c r="L27" s="221"/>
      <c r="M27" s="93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SUM(I29:I31)</f>
        <v>7000</v>
      </c>
      <c r="J28" s="106">
        <f t="shared" si="6"/>
        <v>7000</v>
      </c>
      <c r="K28" s="348">
        <f t="shared" si="6"/>
        <v>0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344">
        <v>2000</v>
      </c>
      <c r="J29" s="93">
        <v>2000</v>
      </c>
      <c r="K29" s="345">
        <v>0</v>
      </c>
      <c r="L29" s="221"/>
      <c r="M29" s="93">
        <v>0</v>
      </c>
      <c r="N29" s="328">
        <f t="shared" ref="N29:N30" si="7">SUM(L29:M29)</f>
        <v>0</v>
      </c>
      <c r="O29" s="139">
        <f t="shared" si="2"/>
        <v>0</v>
      </c>
      <c r="P29" s="33"/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344">
        <v>5000</v>
      </c>
      <c r="J30" s="93">
        <v>5000</v>
      </c>
      <c r="K30" s="345">
        <v>0</v>
      </c>
      <c r="L30" s="221"/>
      <c r="M30" s="93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8"/>
      <c r="I31" s="344"/>
      <c r="J31" s="93"/>
      <c r="K31" s="345"/>
      <c r="L31" s="221"/>
      <c r="M31" s="93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89" t="s">
        <v>255</v>
      </c>
      <c r="J32" s="91" t="s">
        <v>255</v>
      </c>
      <c r="K32" s="394" t="s">
        <v>278</v>
      </c>
      <c r="L32" s="265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2655070</v>
      </c>
      <c r="J33" s="101">
        <f>J8+J13+J16+J28</f>
        <v>2655070</v>
      </c>
      <c r="K33" s="213">
        <f t="shared" ref="K33" si="8">K8+K13+K16+K28</f>
        <v>1895874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/>
      <c r="J34" s="14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F38" s="113"/>
      <c r="G38" s="126"/>
      <c r="L38" s="44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B42" s="33"/>
      <c r="F42" s="113"/>
      <c r="G42" s="126"/>
      <c r="N42" s="181"/>
    </row>
    <row r="43" spans="1:15" ht="12.95" customHeight="1">
      <c r="B43" s="33"/>
      <c r="F43" s="113"/>
      <c r="G43" s="126"/>
      <c r="N43" s="181"/>
    </row>
    <row r="44" spans="1:15" ht="12.95" customHeight="1">
      <c r="B44" s="33"/>
      <c r="F44" s="113"/>
      <c r="G44" s="126"/>
      <c r="N44" s="181"/>
    </row>
    <row r="45" spans="1:15" ht="12.95" customHeight="1">
      <c r="B45" s="33"/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Q96"/>
  <sheetViews>
    <sheetView topLeftCell="A10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219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37</v>
      </c>
      <c r="E7" s="293" t="s">
        <v>242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616370</v>
      </c>
      <c r="J8" s="70">
        <f t="shared" si="0"/>
        <v>616370</v>
      </c>
      <c r="K8" s="348">
        <f t="shared" si="0"/>
        <v>443179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511510</v>
      </c>
      <c r="J9" s="72">
        <v>511510</v>
      </c>
      <c r="K9" s="346">
        <v>378430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104860</v>
      </c>
      <c r="J10" s="72">
        <v>104860</v>
      </c>
      <c r="K10" s="346">
        <v>64749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88"/>
      <c r="J12" s="72"/>
      <c r="K12" s="346"/>
      <c r="L12" s="264"/>
      <c r="M12" s="72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54300</v>
      </c>
      <c r="J13" s="70">
        <f t="shared" si="3"/>
        <v>54300</v>
      </c>
      <c r="K13" s="348">
        <f t="shared" si="3"/>
        <v>40158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54300</v>
      </c>
      <c r="J14" s="72">
        <v>54300</v>
      </c>
      <c r="K14" s="346">
        <v>40158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383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49740</v>
      </c>
      <c r="J16" s="105">
        <f t="shared" si="4"/>
        <v>49740</v>
      </c>
      <c r="K16" s="387">
        <f t="shared" si="4"/>
        <v>30498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2000</v>
      </c>
      <c r="J17" s="157">
        <v>2000</v>
      </c>
      <c r="K17" s="383">
        <v>466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18700</v>
      </c>
      <c r="J18" s="157">
        <v>18700</v>
      </c>
      <c r="K18" s="383">
        <v>6971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2500</v>
      </c>
      <c r="J19" s="157">
        <v>2500</v>
      </c>
      <c r="K19" s="383">
        <v>1793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8000</v>
      </c>
      <c r="J20" s="157">
        <v>8000</v>
      </c>
      <c r="K20" s="383">
        <v>6532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300</v>
      </c>
      <c r="J21" s="157">
        <v>300</v>
      </c>
      <c r="K21" s="383">
        <v>200</v>
      </c>
      <c r="L21" s="209"/>
      <c r="M21" s="157">
        <v>0</v>
      </c>
      <c r="N21" s="328">
        <f t="shared" si="5"/>
        <v>0</v>
      </c>
      <c r="O21" s="139">
        <f t="shared" si="2"/>
        <v>0</v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157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9500</v>
      </c>
      <c r="J23" s="159">
        <v>9500</v>
      </c>
      <c r="K23" s="346">
        <v>6527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8740</v>
      </c>
      <c r="J25" s="159">
        <v>8740</v>
      </c>
      <c r="K25" s="346">
        <v>8009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54">
        <v>0</v>
      </c>
      <c r="K26" s="195">
        <v>0</v>
      </c>
      <c r="L26" s="210"/>
      <c r="M26" s="154">
        <v>0</v>
      </c>
      <c r="N26" s="328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4000</v>
      </c>
      <c r="J28" s="106">
        <f t="shared" si="6"/>
        <v>4000</v>
      </c>
      <c r="K28" s="348">
        <f t="shared" si="6"/>
        <v>363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4000</v>
      </c>
      <c r="J30" s="107">
        <v>4000</v>
      </c>
      <c r="K30" s="346">
        <v>363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89" t="s">
        <v>244</v>
      </c>
      <c r="J32" s="91" t="s">
        <v>244</v>
      </c>
      <c r="K32" s="394" t="s">
        <v>279</v>
      </c>
      <c r="L32" s="265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724410</v>
      </c>
      <c r="J33" s="101">
        <f>J8+J13+J16+J28</f>
        <v>724410</v>
      </c>
      <c r="K33" s="213">
        <f t="shared" ref="K33" si="8">K8+K13+K16+K28</f>
        <v>514198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B44" s="33"/>
      <c r="F44" s="113"/>
      <c r="G44" s="126"/>
      <c r="N44" s="183"/>
    </row>
    <row r="45" spans="1:15" ht="12.95" customHeight="1">
      <c r="B45" s="33"/>
      <c r="F45" s="113"/>
      <c r="G45" s="126"/>
      <c r="N45" s="183"/>
    </row>
    <row r="46" spans="1:15" ht="12.95" customHeight="1">
      <c r="B46" s="33"/>
      <c r="F46" s="113"/>
      <c r="G46" s="126"/>
      <c r="N46" s="183"/>
    </row>
    <row r="47" spans="1:15" ht="12.95" customHeight="1">
      <c r="B47" s="33"/>
      <c r="F47" s="113"/>
      <c r="G47" s="126"/>
      <c r="N47" s="183"/>
    </row>
    <row r="48" spans="1:15" ht="12.95" customHeight="1">
      <c r="B48" s="33"/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9"/>
  <dimension ref="A1:Q96"/>
  <sheetViews>
    <sheetView topLeftCell="A13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222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38</v>
      </c>
      <c r="E7" s="293" t="s">
        <v>242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746770</v>
      </c>
      <c r="J8" s="70">
        <f t="shared" si="0"/>
        <v>746770</v>
      </c>
      <c r="K8" s="348">
        <v>532416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620920</v>
      </c>
      <c r="J9" s="72">
        <v>620920</v>
      </c>
      <c r="K9" s="346">
        <v>452066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125850</v>
      </c>
      <c r="J10" s="72">
        <v>125850</v>
      </c>
      <c r="K10" s="346">
        <v>80350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66090</v>
      </c>
      <c r="J13" s="70">
        <f t="shared" si="3"/>
        <v>66090</v>
      </c>
      <c r="K13" s="348">
        <v>48277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66090</v>
      </c>
      <c r="J14" s="72">
        <v>66090</v>
      </c>
      <c r="K14" s="346">
        <v>48277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101"/>
      <c r="K15" s="349"/>
      <c r="L15" s="220"/>
      <c r="M15" s="101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57040</v>
      </c>
      <c r="J16" s="105">
        <f t="shared" si="4"/>
        <v>57040</v>
      </c>
      <c r="K16" s="387">
        <v>46623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2700</v>
      </c>
      <c r="J17" s="157">
        <v>2700</v>
      </c>
      <c r="K17" s="383">
        <v>435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28000</v>
      </c>
      <c r="J18" s="157">
        <v>28000</v>
      </c>
      <c r="K18" s="383">
        <v>25998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6">
        <v>2600</v>
      </c>
      <c r="J19" s="159">
        <v>2600</v>
      </c>
      <c r="K19" s="346">
        <v>1445</v>
      </c>
      <c r="L19" s="209"/>
      <c r="M19" s="159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7000</v>
      </c>
      <c r="J20" s="159">
        <v>5500</v>
      </c>
      <c r="K20" s="346">
        <v>4264</v>
      </c>
      <c r="L20" s="209"/>
      <c r="M20" s="159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0</v>
      </c>
      <c r="J21" s="159">
        <v>0</v>
      </c>
      <c r="K21" s="346">
        <v>0</v>
      </c>
      <c r="L21" s="209"/>
      <c r="M21" s="159">
        <v>0</v>
      </c>
      <c r="N21" s="328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8000</v>
      </c>
      <c r="J23" s="159">
        <v>7500</v>
      </c>
      <c r="K23" s="346">
        <v>4868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8740</v>
      </c>
      <c r="J25" s="159">
        <v>10740</v>
      </c>
      <c r="K25" s="346">
        <v>9613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15000</v>
      </c>
      <c r="J28" s="106">
        <f t="shared" si="6"/>
        <v>15000</v>
      </c>
      <c r="K28" s="348">
        <v>14168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15000</v>
      </c>
      <c r="J30" s="107">
        <v>15000</v>
      </c>
      <c r="K30" s="346">
        <v>14168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47" t="s">
        <v>256</v>
      </c>
      <c r="J32" s="108" t="s">
        <v>256</v>
      </c>
      <c r="K32" s="350" t="s">
        <v>280</v>
      </c>
      <c r="L32" s="222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884900</v>
      </c>
      <c r="J33" s="101">
        <f>J8+J13+J16+J28</f>
        <v>884900</v>
      </c>
      <c r="K33" s="213">
        <f t="shared" ref="K33" si="8">K8+K13+K16+K28</f>
        <v>641484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24"/>
      <c r="J35" s="92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/>
  <dimension ref="A1:Q96"/>
  <sheetViews>
    <sheetView topLeftCell="A4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218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52</v>
      </c>
      <c r="E7" s="293" t="s">
        <v>242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887890</v>
      </c>
      <c r="J8" s="70">
        <f t="shared" si="0"/>
        <v>887890</v>
      </c>
      <c r="K8" s="348">
        <f t="shared" si="0"/>
        <v>650154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732290</v>
      </c>
      <c r="J9" s="72">
        <v>732290</v>
      </c>
      <c r="K9" s="346">
        <v>540161</v>
      </c>
      <c r="L9" s="264"/>
      <c r="M9" s="72">
        <v>0</v>
      </c>
      <c r="N9" s="328">
        <f>SUM(L9:M9)</f>
        <v>0</v>
      </c>
      <c r="O9" s="139">
        <f>IF(J9=0,"",N9/J9*100)</f>
        <v>0</v>
      </c>
      <c r="P9" s="33"/>
      <c r="Q9" s="36"/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155600</v>
      </c>
      <c r="J10" s="72">
        <v>155600</v>
      </c>
      <c r="K10" s="346">
        <v>109993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78060</v>
      </c>
      <c r="J13" s="70">
        <f t="shared" si="3"/>
        <v>78060</v>
      </c>
      <c r="K13" s="348">
        <f t="shared" si="3"/>
        <v>57358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78060</v>
      </c>
      <c r="J14" s="72">
        <v>78060</v>
      </c>
      <c r="K14" s="346">
        <v>57358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101"/>
      <c r="K15" s="349"/>
      <c r="L15" s="220"/>
      <c r="M15" s="101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68490</v>
      </c>
      <c r="J16" s="105">
        <f t="shared" si="4"/>
        <v>68490</v>
      </c>
      <c r="K16" s="387">
        <f t="shared" si="4"/>
        <v>43760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2800</v>
      </c>
      <c r="J17" s="157">
        <v>800</v>
      </c>
      <c r="K17" s="383">
        <v>297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30000</v>
      </c>
      <c r="J18" s="157">
        <v>27000</v>
      </c>
      <c r="K18" s="383">
        <v>5401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3900</v>
      </c>
      <c r="J19" s="157">
        <v>3900</v>
      </c>
      <c r="K19" s="383">
        <v>3670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9000</v>
      </c>
      <c r="J20" s="157">
        <v>8000</v>
      </c>
      <c r="K20" s="383">
        <v>7704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1000</v>
      </c>
      <c r="J21" s="159">
        <v>1000</v>
      </c>
      <c r="K21" s="346">
        <v>815</v>
      </c>
      <c r="L21" s="209"/>
      <c r="M21" s="159">
        <v>0</v>
      </c>
      <c r="N21" s="328">
        <f t="shared" si="5"/>
        <v>0</v>
      </c>
      <c r="O21" s="139">
        <f t="shared" si="2"/>
        <v>0</v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12000</v>
      </c>
      <c r="J23" s="159">
        <v>12000</v>
      </c>
      <c r="K23" s="346">
        <v>11425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1050</v>
      </c>
      <c r="J24" s="159">
        <v>1050</v>
      </c>
      <c r="K24" s="346">
        <v>1050</v>
      </c>
      <c r="L24" s="209"/>
      <c r="M24" s="159">
        <v>0</v>
      </c>
      <c r="N24" s="328">
        <f t="shared" si="5"/>
        <v>0</v>
      </c>
      <c r="O24" s="139">
        <f t="shared" si="2"/>
        <v>0</v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8740</v>
      </c>
      <c r="J25" s="159">
        <v>14740</v>
      </c>
      <c r="K25" s="346">
        <v>13398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54">
        <v>0</v>
      </c>
      <c r="K26" s="195">
        <v>0</v>
      </c>
      <c r="L26" s="210"/>
      <c r="M26" s="154">
        <v>0</v>
      </c>
      <c r="N26" s="328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18000</v>
      </c>
      <c r="J28" s="106">
        <f t="shared" si="6"/>
        <v>22537</v>
      </c>
      <c r="K28" s="348">
        <f t="shared" si="6"/>
        <v>17106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3000</v>
      </c>
      <c r="J29" s="107">
        <v>3000</v>
      </c>
      <c r="K29" s="346">
        <v>2938</v>
      </c>
      <c r="L29" s="260"/>
      <c r="M29" s="107">
        <v>0</v>
      </c>
      <c r="N29" s="328">
        <f t="shared" ref="N29:N30" si="7">SUM(L29:M29)</f>
        <v>0</v>
      </c>
      <c r="O29" s="139">
        <f t="shared" si="2"/>
        <v>0</v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15000</v>
      </c>
      <c r="J30" s="107">
        <v>19537</v>
      </c>
      <c r="K30" s="346">
        <v>14168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47" t="s">
        <v>257</v>
      </c>
      <c r="J32" s="108" t="s">
        <v>257</v>
      </c>
      <c r="K32" s="350" t="s">
        <v>281</v>
      </c>
      <c r="L32" s="222"/>
      <c r="M32" s="108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1052440</v>
      </c>
      <c r="J33" s="101">
        <f>J8+J13+J16+J28</f>
        <v>1056977</v>
      </c>
      <c r="K33" s="213">
        <f t="shared" ref="K33" si="8">K8+K13+K16+K28</f>
        <v>768378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B44" s="33"/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S95"/>
  <sheetViews>
    <sheetView topLeftCell="A32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33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4" t="s">
        <v>273</v>
      </c>
      <c r="L4" s="438" t="s">
        <v>274</v>
      </c>
      <c r="M4" s="422"/>
      <c r="N4" s="423"/>
      <c r="O4" s="436" t="s">
        <v>251</v>
      </c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4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201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34</v>
      </c>
      <c r="C7" s="6" t="s">
        <v>3</v>
      </c>
      <c r="D7" s="6" t="s">
        <v>4</v>
      </c>
      <c r="E7" s="293" t="s">
        <v>224</v>
      </c>
      <c r="F7" s="4"/>
      <c r="G7" s="96"/>
      <c r="H7" s="4"/>
      <c r="I7" s="50"/>
      <c r="J7" s="50"/>
      <c r="K7" s="202"/>
      <c r="L7" s="3"/>
      <c r="M7" s="109"/>
      <c r="N7" s="333"/>
      <c r="O7" s="137"/>
    </row>
    <row r="8" spans="1:17" s="2" customFormat="1" ht="12.95" customHeight="1">
      <c r="A8" s="95"/>
      <c r="B8" s="5"/>
      <c r="C8" s="6"/>
      <c r="D8" s="6"/>
      <c r="E8" s="6"/>
      <c r="F8" s="110">
        <v>600000</v>
      </c>
      <c r="G8" s="123"/>
      <c r="H8" s="19" t="s">
        <v>35</v>
      </c>
      <c r="I8" s="85">
        <f t="shared" ref="I8:K8" si="0">I9+I10+I11</f>
        <v>486000</v>
      </c>
      <c r="J8" s="306">
        <f t="shared" si="0"/>
        <v>486000</v>
      </c>
      <c r="K8" s="315">
        <f t="shared" si="0"/>
        <v>368318</v>
      </c>
      <c r="L8" s="222">
        <f t="shared" ref="L8" si="1">L9+L10+L11</f>
        <v>0</v>
      </c>
      <c r="M8" s="85">
        <f>M9+M10+M11</f>
        <v>0</v>
      </c>
      <c r="N8" s="334">
        <f>N9+N10+N11</f>
        <v>0</v>
      </c>
      <c r="O8" s="138">
        <f>IF(J8=0,"",N8/J8*100)</f>
        <v>0</v>
      </c>
    </row>
    <row r="9" spans="1:17" s="2" customFormat="1" ht="12.95" customHeight="1">
      <c r="A9" s="95"/>
      <c r="B9" s="5"/>
      <c r="C9" s="6"/>
      <c r="D9" s="6"/>
      <c r="E9" s="6"/>
      <c r="F9" s="111">
        <v>600000</v>
      </c>
      <c r="G9" s="124"/>
      <c r="H9" s="27" t="s">
        <v>19</v>
      </c>
      <c r="I9" s="84">
        <v>450000</v>
      </c>
      <c r="J9" s="84">
        <v>450000</v>
      </c>
      <c r="K9" s="316">
        <v>341018</v>
      </c>
      <c r="L9" s="221"/>
      <c r="M9" s="84">
        <v>0</v>
      </c>
      <c r="N9" s="335">
        <f t="shared" ref="N9:N11" si="2">SUM(L9:M9)</f>
        <v>0</v>
      </c>
      <c r="O9" s="139">
        <f>IF(J9=0,"",N9/J9*100)</f>
        <v>0</v>
      </c>
    </row>
    <row r="10" spans="1:17" s="2" customFormat="1" ht="12.95" customHeight="1">
      <c r="A10" s="95"/>
      <c r="B10" s="5"/>
      <c r="C10" s="6"/>
      <c r="D10" s="6"/>
      <c r="E10" s="6"/>
      <c r="F10" s="111">
        <v>600000</v>
      </c>
      <c r="G10" s="124"/>
      <c r="H10" s="27" t="s">
        <v>20</v>
      </c>
      <c r="I10" s="84">
        <v>24000</v>
      </c>
      <c r="J10" s="84">
        <v>24000</v>
      </c>
      <c r="K10" s="316">
        <v>16700</v>
      </c>
      <c r="L10" s="221"/>
      <c r="M10" s="84">
        <v>0</v>
      </c>
      <c r="N10" s="335">
        <f t="shared" si="2"/>
        <v>0</v>
      </c>
      <c r="O10" s="139">
        <f t="shared" ref="O10:O33" si="3">IF(J10=0,"",N10/J10*100)</f>
        <v>0</v>
      </c>
    </row>
    <row r="11" spans="1:17" s="2" customFormat="1" ht="12.95" customHeight="1">
      <c r="A11" s="95"/>
      <c r="B11" s="5"/>
      <c r="C11" s="6"/>
      <c r="D11" s="6"/>
      <c r="E11" s="6"/>
      <c r="F11" s="111">
        <v>600000</v>
      </c>
      <c r="G11" s="124"/>
      <c r="H11" s="27" t="s">
        <v>36</v>
      </c>
      <c r="I11" s="84">
        <v>12000</v>
      </c>
      <c r="J11" s="84">
        <v>12000</v>
      </c>
      <c r="K11" s="316">
        <v>10600</v>
      </c>
      <c r="L11" s="221"/>
      <c r="M11" s="84">
        <v>0</v>
      </c>
      <c r="N11" s="335">
        <f t="shared" si="2"/>
        <v>0</v>
      </c>
      <c r="O11" s="139">
        <f t="shared" si="3"/>
        <v>0</v>
      </c>
    </row>
    <row r="12" spans="1:17" s="2" customFormat="1" ht="8.1" customHeight="1">
      <c r="A12" s="95"/>
      <c r="B12" s="5"/>
      <c r="C12" s="6"/>
      <c r="D12" s="6"/>
      <c r="E12" s="6"/>
      <c r="F12" s="110"/>
      <c r="G12" s="124"/>
      <c r="H12" s="4"/>
      <c r="I12" s="86"/>
      <c r="J12" s="308"/>
      <c r="K12" s="317"/>
      <c r="L12" s="226"/>
      <c r="M12" s="86"/>
      <c r="N12" s="336"/>
      <c r="O12" s="139" t="str">
        <f t="shared" si="3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611000</v>
      </c>
      <c r="G13" s="123"/>
      <c r="H13" s="7" t="s">
        <v>64</v>
      </c>
      <c r="I13" s="74">
        <f t="shared" ref="I13:K13" si="4">SUM(I14:I17)</f>
        <v>225530</v>
      </c>
      <c r="J13" s="309">
        <f t="shared" si="4"/>
        <v>225530</v>
      </c>
      <c r="K13" s="318">
        <f t="shared" si="4"/>
        <v>140472</v>
      </c>
      <c r="L13" s="216">
        <f t="shared" ref="L13" si="5">SUM(L14:L17)</f>
        <v>0</v>
      </c>
      <c r="M13" s="74">
        <f>SUM(M14:M17)</f>
        <v>0</v>
      </c>
      <c r="N13" s="337">
        <f>SUM(N14:N17)</f>
        <v>0</v>
      </c>
      <c r="O13" s="138">
        <f t="shared" si="3"/>
        <v>0</v>
      </c>
    </row>
    <row r="14" spans="1:17" ht="12.95" customHeight="1">
      <c r="B14" s="9"/>
      <c r="C14" s="10"/>
      <c r="D14" s="10"/>
      <c r="E14" s="99"/>
      <c r="F14" s="111">
        <v>611100</v>
      </c>
      <c r="G14" s="124"/>
      <c r="H14" s="18" t="s">
        <v>77</v>
      </c>
      <c r="I14" s="71">
        <v>138380</v>
      </c>
      <c r="J14" s="71">
        <v>138380</v>
      </c>
      <c r="K14" s="316">
        <v>97362</v>
      </c>
      <c r="L14" s="217"/>
      <c r="M14" s="71">
        <v>0</v>
      </c>
      <c r="N14" s="335">
        <f t="shared" ref="N14:N16" si="6">SUM(L14:M14)</f>
        <v>0</v>
      </c>
      <c r="O14" s="139">
        <f t="shared" si="3"/>
        <v>0</v>
      </c>
    </row>
    <row r="15" spans="1:17" ht="12.95" customHeight="1">
      <c r="B15" s="9"/>
      <c r="C15" s="10"/>
      <c r="D15" s="10"/>
      <c r="E15" s="99"/>
      <c r="F15" s="111">
        <v>611200</v>
      </c>
      <c r="G15" s="124"/>
      <c r="H15" s="10" t="s">
        <v>78</v>
      </c>
      <c r="I15" s="71">
        <v>24150</v>
      </c>
      <c r="J15" s="71">
        <v>24150</v>
      </c>
      <c r="K15" s="316">
        <v>15965</v>
      </c>
      <c r="L15" s="217"/>
      <c r="M15" s="71">
        <v>0</v>
      </c>
      <c r="N15" s="335">
        <f t="shared" si="6"/>
        <v>0</v>
      </c>
      <c r="O15" s="139">
        <f t="shared" si="3"/>
        <v>0</v>
      </c>
    </row>
    <row r="16" spans="1:17" ht="12.95" customHeight="1">
      <c r="B16" s="9"/>
      <c r="C16" s="10"/>
      <c r="D16" s="10"/>
      <c r="E16" s="99"/>
      <c r="F16" s="111">
        <v>611200</v>
      </c>
      <c r="G16" s="124" t="s">
        <v>120</v>
      </c>
      <c r="H16" s="148" t="s">
        <v>270</v>
      </c>
      <c r="I16" s="71">
        <v>63000</v>
      </c>
      <c r="J16" s="71">
        <v>63000</v>
      </c>
      <c r="K16" s="316">
        <v>27145</v>
      </c>
      <c r="L16" s="217"/>
      <c r="M16" s="71">
        <v>0</v>
      </c>
      <c r="N16" s="335">
        <f t="shared" si="6"/>
        <v>0</v>
      </c>
      <c r="O16" s="139">
        <f t="shared" si="3"/>
        <v>0</v>
      </c>
      <c r="P16" s="278"/>
      <c r="Q16" s="35"/>
    </row>
    <row r="17" spans="1:16" ht="8.1" customHeight="1">
      <c r="B17" s="9"/>
      <c r="C17" s="10"/>
      <c r="D17" s="10"/>
      <c r="E17" s="99"/>
      <c r="F17" s="111"/>
      <c r="G17" s="124"/>
      <c r="H17" s="18"/>
      <c r="I17" s="74"/>
      <c r="J17" s="309"/>
      <c r="K17" s="318"/>
      <c r="L17" s="216"/>
      <c r="M17" s="74"/>
      <c r="N17" s="337"/>
      <c r="O17" s="139" t="str">
        <f t="shared" si="3"/>
        <v/>
      </c>
    </row>
    <row r="18" spans="1:16" s="1" customFormat="1" ht="12.95" customHeight="1">
      <c r="A18" s="94"/>
      <c r="B18" s="11"/>
      <c r="C18" s="7"/>
      <c r="D18" s="7"/>
      <c r="E18" s="7"/>
      <c r="F18" s="110">
        <v>612000</v>
      </c>
      <c r="G18" s="124"/>
      <c r="H18" s="7" t="s">
        <v>63</v>
      </c>
      <c r="I18" s="74">
        <f t="shared" ref="I18:K18" si="7">I19+I20</f>
        <v>15010</v>
      </c>
      <c r="J18" s="309">
        <f t="shared" si="7"/>
        <v>15010</v>
      </c>
      <c r="K18" s="318">
        <f t="shared" si="7"/>
        <v>10696</v>
      </c>
      <c r="L18" s="216">
        <f t="shared" ref="L18" si="8">L19+L20</f>
        <v>0</v>
      </c>
      <c r="M18" s="74">
        <f>M19+M20</f>
        <v>0</v>
      </c>
      <c r="N18" s="337">
        <f>N19+N20</f>
        <v>0</v>
      </c>
      <c r="O18" s="138">
        <f t="shared" si="3"/>
        <v>0</v>
      </c>
    </row>
    <row r="19" spans="1:16" ht="12.95" customHeight="1">
      <c r="B19" s="9"/>
      <c r="C19" s="10"/>
      <c r="D19" s="10"/>
      <c r="E19" s="99"/>
      <c r="F19" s="111">
        <v>612100</v>
      </c>
      <c r="G19" s="124"/>
      <c r="H19" s="12" t="s">
        <v>5</v>
      </c>
      <c r="I19" s="71">
        <v>15010</v>
      </c>
      <c r="J19" s="71">
        <v>15010</v>
      </c>
      <c r="K19" s="316">
        <v>10696</v>
      </c>
      <c r="L19" s="217"/>
      <c r="M19" s="71">
        <v>0</v>
      </c>
      <c r="N19" s="335">
        <f>SUM(L19:M19)</f>
        <v>0</v>
      </c>
      <c r="O19" s="139">
        <f t="shared" si="3"/>
        <v>0</v>
      </c>
    </row>
    <row r="20" spans="1:16" ht="8.1" customHeight="1">
      <c r="B20" s="9"/>
      <c r="C20" s="10"/>
      <c r="D20" s="10"/>
      <c r="E20" s="99"/>
      <c r="F20" s="111"/>
      <c r="G20" s="124"/>
      <c r="H20" s="10"/>
      <c r="I20" s="81"/>
      <c r="J20" s="310"/>
      <c r="K20" s="319"/>
      <c r="L20" s="221"/>
      <c r="M20" s="81"/>
      <c r="N20" s="335"/>
      <c r="O20" s="139" t="str">
        <f t="shared" si="3"/>
        <v/>
      </c>
    </row>
    <row r="21" spans="1:16" s="1" customFormat="1" ht="12.95" customHeight="1">
      <c r="A21" s="94"/>
      <c r="B21" s="11"/>
      <c r="C21" s="7"/>
      <c r="D21" s="7"/>
      <c r="E21" s="7"/>
      <c r="F21" s="110">
        <v>613000</v>
      </c>
      <c r="G21" s="124"/>
      <c r="H21" s="7" t="s">
        <v>65</v>
      </c>
      <c r="I21" s="82">
        <f t="shared" ref="I21:K21" si="9">SUM(I22:I32)</f>
        <v>197080</v>
      </c>
      <c r="J21" s="311">
        <f t="shared" si="9"/>
        <v>197080</v>
      </c>
      <c r="K21" s="320">
        <f t="shared" si="9"/>
        <v>117784</v>
      </c>
      <c r="L21" s="226">
        <f t="shared" ref="L21" si="10">SUM(L22:L32)</f>
        <v>0</v>
      </c>
      <c r="M21" s="82">
        <f>SUM(M22:M32)</f>
        <v>0</v>
      </c>
      <c r="N21" s="336">
        <f>SUM(N22:N32)</f>
        <v>0</v>
      </c>
      <c r="O21" s="138">
        <f t="shared" si="3"/>
        <v>0</v>
      </c>
    </row>
    <row r="22" spans="1:16" ht="12.95" customHeight="1">
      <c r="B22" s="9"/>
      <c r="C22" s="10"/>
      <c r="D22" s="10"/>
      <c r="E22" s="99"/>
      <c r="F22" s="111">
        <v>613100</v>
      </c>
      <c r="G22" s="124"/>
      <c r="H22" s="10" t="s">
        <v>6</v>
      </c>
      <c r="I22" s="81">
        <v>11200</v>
      </c>
      <c r="J22" s="81">
        <v>11200</v>
      </c>
      <c r="K22" s="319">
        <v>4093</v>
      </c>
      <c r="L22" s="221"/>
      <c r="M22" s="81">
        <v>0</v>
      </c>
      <c r="N22" s="335">
        <f t="shared" ref="N22:N32" si="11">SUM(L22:M22)</f>
        <v>0</v>
      </c>
      <c r="O22" s="139">
        <f t="shared" si="3"/>
        <v>0</v>
      </c>
    </row>
    <row r="23" spans="1:16" ht="12.95" customHeight="1">
      <c r="B23" s="9"/>
      <c r="C23" s="10"/>
      <c r="D23" s="10"/>
      <c r="E23" s="99"/>
      <c r="F23" s="111">
        <v>613200</v>
      </c>
      <c r="G23" s="124"/>
      <c r="H23" s="10" t="s">
        <v>7</v>
      </c>
      <c r="I23" s="81">
        <v>0</v>
      </c>
      <c r="J23" s="81">
        <v>0</v>
      </c>
      <c r="K23" s="319">
        <v>0</v>
      </c>
      <c r="L23" s="221"/>
      <c r="M23" s="81">
        <v>0</v>
      </c>
      <c r="N23" s="335">
        <f t="shared" si="11"/>
        <v>0</v>
      </c>
      <c r="O23" s="139" t="str">
        <f t="shared" si="3"/>
        <v/>
      </c>
    </row>
    <row r="24" spans="1:16" ht="12.95" customHeight="1">
      <c r="B24" s="9"/>
      <c r="C24" s="10"/>
      <c r="D24" s="10"/>
      <c r="E24" s="99"/>
      <c r="F24" s="111">
        <v>613300</v>
      </c>
      <c r="G24" s="124"/>
      <c r="H24" s="18" t="s">
        <v>79</v>
      </c>
      <c r="I24" s="81">
        <v>5200</v>
      </c>
      <c r="J24" s="81">
        <v>5200</v>
      </c>
      <c r="K24" s="319">
        <v>2715</v>
      </c>
      <c r="L24" s="221"/>
      <c r="M24" s="81">
        <v>0</v>
      </c>
      <c r="N24" s="335">
        <f t="shared" si="11"/>
        <v>0</v>
      </c>
      <c r="O24" s="139">
        <f t="shared" si="3"/>
        <v>0</v>
      </c>
    </row>
    <row r="25" spans="1:16" ht="12.95" customHeight="1">
      <c r="B25" s="9"/>
      <c r="C25" s="10"/>
      <c r="D25" s="10"/>
      <c r="E25" s="99"/>
      <c r="F25" s="111">
        <v>613400</v>
      </c>
      <c r="G25" s="124"/>
      <c r="H25" s="10" t="s">
        <v>66</v>
      </c>
      <c r="I25" s="81">
        <v>1200</v>
      </c>
      <c r="J25" s="81">
        <v>1200</v>
      </c>
      <c r="K25" s="319">
        <v>40</v>
      </c>
      <c r="L25" s="221"/>
      <c r="M25" s="81">
        <v>0</v>
      </c>
      <c r="N25" s="335">
        <f t="shared" si="11"/>
        <v>0</v>
      </c>
      <c r="O25" s="139">
        <f t="shared" si="3"/>
        <v>0</v>
      </c>
    </row>
    <row r="26" spans="1:16" ht="12.95" customHeight="1">
      <c r="B26" s="9"/>
      <c r="C26" s="10"/>
      <c r="D26" s="10"/>
      <c r="E26" s="99"/>
      <c r="F26" s="111">
        <v>613500</v>
      </c>
      <c r="G26" s="124"/>
      <c r="H26" s="10" t="s">
        <v>8</v>
      </c>
      <c r="I26" s="83">
        <v>1500</v>
      </c>
      <c r="J26" s="83">
        <v>1500</v>
      </c>
      <c r="K26" s="321">
        <v>413</v>
      </c>
      <c r="L26" s="260"/>
      <c r="M26" s="83">
        <v>0</v>
      </c>
      <c r="N26" s="335">
        <f t="shared" si="11"/>
        <v>0</v>
      </c>
      <c r="O26" s="139">
        <f t="shared" si="3"/>
        <v>0</v>
      </c>
    </row>
    <row r="27" spans="1:16" ht="12.95" customHeight="1">
      <c r="B27" s="9"/>
      <c r="C27" s="10"/>
      <c r="D27" s="10"/>
      <c r="E27" s="99"/>
      <c r="F27" s="111">
        <v>613600</v>
      </c>
      <c r="G27" s="124"/>
      <c r="H27" s="18" t="s">
        <v>80</v>
      </c>
      <c r="I27" s="81">
        <v>1200</v>
      </c>
      <c r="J27" s="81">
        <v>1200</v>
      </c>
      <c r="K27" s="319">
        <v>250</v>
      </c>
      <c r="L27" s="221"/>
      <c r="M27" s="81">
        <v>0</v>
      </c>
      <c r="N27" s="335">
        <f t="shared" si="11"/>
        <v>0</v>
      </c>
      <c r="O27" s="139">
        <f t="shared" si="3"/>
        <v>0</v>
      </c>
    </row>
    <row r="28" spans="1:16" ht="12.95" customHeight="1">
      <c r="B28" s="9"/>
      <c r="C28" s="10"/>
      <c r="D28" s="10"/>
      <c r="E28" s="99"/>
      <c r="F28" s="111">
        <v>613700</v>
      </c>
      <c r="G28" s="124"/>
      <c r="H28" s="10" t="s">
        <v>9</v>
      </c>
      <c r="I28" s="81">
        <v>4000</v>
      </c>
      <c r="J28" s="81">
        <v>4000</v>
      </c>
      <c r="K28" s="319">
        <v>2294</v>
      </c>
      <c r="L28" s="221"/>
      <c r="M28" s="81">
        <v>0</v>
      </c>
      <c r="N28" s="335">
        <f t="shared" si="11"/>
        <v>0</v>
      </c>
      <c r="O28" s="139">
        <f t="shared" si="3"/>
        <v>0</v>
      </c>
    </row>
    <row r="29" spans="1:16" ht="12.95" customHeight="1">
      <c r="B29" s="9"/>
      <c r="C29" s="10"/>
      <c r="D29" s="10"/>
      <c r="E29" s="99"/>
      <c r="F29" s="111">
        <v>613800</v>
      </c>
      <c r="G29" s="124"/>
      <c r="H29" s="10" t="s">
        <v>67</v>
      </c>
      <c r="I29" s="84">
        <v>2500</v>
      </c>
      <c r="J29" s="84">
        <v>2500</v>
      </c>
      <c r="K29" s="316">
        <v>430</v>
      </c>
      <c r="L29" s="221"/>
      <c r="M29" s="84">
        <v>0</v>
      </c>
      <c r="N29" s="335">
        <f t="shared" si="11"/>
        <v>0</v>
      </c>
      <c r="O29" s="139">
        <f t="shared" si="3"/>
        <v>0</v>
      </c>
    </row>
    <row r="30" spans="1:16" ht="12.95" customHeight="1">
      <c r="B30" s="9"/>
      <c r="C30" s="10"/>
      <c r="D30" s="10"/>
      <c r="E30" s="99"/>
      <c r="F30" s="114">
        <v>613900</v>
      </c>
      <c r="G30" s="124"/>
      <c r="H30" s="13" t="s">
        <v>68</v>
      </c>
      <c r="I30" s="84">
        <v>113200</v>
      </c>
      <c r="J30" s="84">
        <v>113200</v>
      </c>
      <c r="K30" s="316">
        <v>76172</v>
      </c>
      <c r="L30" s="221"/>
      <c r="M30" s="84">
        <v>0</v>
      </c>
      <c r="N30" s="335">
        <f t="shared" si="11"/>
        <v>0</v>
      </c>
      <c r="O30" s="139">
        <f t="shared" si="3"/>
        <v>0</v>
      </c>
      <c r="P30" s="278"/>
    </row>
    <row r="31" spans="1:16" ht="12.95" customHeight="1">
      <c r="B31" s="9"/>
      <c r="C31" s="10"/>
      <c r="D31" s="10"/>
      <c r="E31" s="99"/>
      <c r="F31" s="111">
        <v>613900</v>
      </c>
      <c r="G31" s="124" t="s">
        <v>121</v>
      </c>
      <c r="H31" s="18" t="s">
        <v>85</v>
      </c>
      <c r="I31" s="84">
        <v>0</v>
      </c>
      <c r="J31" s="84">
        <v>0</v>
      </c>
      <c r="K31" s="316">
        <v>0</v>
      </c>
      <c r="L31" s="221"/>
      <c r="M31" s="84">
        <v>0</v>
      </c>
      <c r="N31" s="335">
        <f t="shared" si="11"/>
        <v>0</v>
      </c>
      <c r="O31" s="139" t="str">
        <f t="shared" si="3"/>
        <v/>
      </c>
    </row>
    <row r="32" spans="1:16" ht="12.95" customHeight="1">
      <c r="B32" s="9"/>
      <c r="C32" s="10"/>
      <c r="D32" s="10"/>
      <c r="E32" s="99"/>
      <c r="F32" s="111">
        <v>613900</v>
      </c>
      <c r="G32" s="124" t="s">
        <v>120</v>
      </c>
      <c r="H32" s="148" t="s">
        <v>271</v>
      </c>
      <c r="I32" s="84">
        <v>57080</v>
      </c>
      <c r="J32" s="84">
        <v>57080</v>
      </c>
      <c r="K32" s="316">
        <v>31377</v>
      </c>
      <c r="L32" s="221"/>
      <c r="M32" s="84">
        <v>0</v>
      </c>
      <c r="N32" s="335">
        <f t="shared" si="11"/>
        <v>0</v>
      </c>
      <c r="O32" s="139">
        <f t="shared" si="3"/>
        <v>0</v>
      </c>
    </row>
    <row r="33" spans="1:19" ht="8.1" customHeight="1">
      <c r="B33" s="9"/>
      <c r="C33" s="10"/>
      <c r="D33" s="10"/>
      <c r="E33" s="99"/>
      <c r="F33" s="111"/>
      <c r="G33" s="124"/>
      <c r="H33" s="10"/>
      <c r="I33" s="81"/>
      <c r="J33" s="310"/>
      <c r="K33" s="319"/>
      <c r="L33" s="221"/>
      <c r="M33" s="81"/>
      <c r="N33" s="335"/>
      <c r="O33" s="139" t="str">
        <f t="shared" si="3"/>
        <v/>
      </c>
    </row>
    <row r="34" spans="1:19" s="1" customFormat="1" ht="12.95" customHeight="1">
      <c r="A34" s="94"/>
      <c r="B34" s="11"/>
      <c r="C34" s="7"/>
      <c r="D34" s="7"/>
      <c r="E34" s="7"/>
      <c r="F34" s="110">
        <v>614000</v>
      </c>
      <c r="G34" s="124"/>
      <c r="H34" s="7" t="s">
        <v>81</v>
      </c>
      <c r="I34" s="86">
        <f>SUM(I35:I44)</f>
        <v>717000</v>
      </c>
      <c r="J34" s="308">
        <f>SUM(J35:J44)</f>
        <v>717000</v>
      </c>
      <c r="K34" s="317">
        <f t="shared" ref="K34" si="12">SUM(K35:K44)</f>
        <v>566738</v>
      </c>
      <c r="L34" s="226">
        <f>SUM(L35:L44)</f>
        <v>0</v>
      </c>
      <c r="M34" s="86">
        <f>SUM(M35:M44)</f>
        <v>0</v>
      </c>
      <c r="N34" s="336">
        <f>SUM(N35:N44)</f>
        <v>0</v>
      </c>
      <c r="O34" s="138">
        <f>IF(J34=0,"",N34/J34*100)</f>
        <v>0</v>
      </c>
    </row>
    <row r="35" spans="1:19" s="39" customFormat="1" ht="12.95" customHeight="1">
      <c r="B35" s="40"/>
      <c r="C35" s="12"/>
      <c r="D35" s="12"/>
      <c r="E35" s="12"/>
      <c r="F35" s="111">
        <v>614100</v>
      </c>
      <c r="G35" s="124" t="s">
        <v>122</v>
      </c>
      <c r="H35" s="47" t="s">
        <v>96</v>
      </c>
      <c r="I35" s="149">
        <v>200000</v>
      </c>
      <c r="J35" s="149">
        <v>200000</v>
      </c>
      <c r="K35" s="321">
        <v>150000</v>
      </c>
      <c r="L35" s="209"/>
      <c r="M35" s="149">
        <v>0</v>
      </c>
      <c r="N35" s="335">
        <f t="shared" ref="N35:N44" si="13">SUM(L35:M35)</f>
        <v>0</v>
      </c>
      <c r="O35" s="139">
        <f t="shared" ref="O35:O55" si="14">IF(J35=0,"",N35/J35*100)</f>
        <v>0</v>
      </c>
    </row>
    <row r="36" spans="1:19" s="65" customFormat="1" ht="12.95" customHeight="1">
      <c r="B36" s="62"/>
      <c r="C36" s="63"/>
      <c r="D36" s="63"/>
      <c r="E36" s="63"/>
      <c r="F36" s="115">
        <v>614200</v>
      </c>
      <c r="G36" s="124" t="s">
        <v>123</v>
      </c>
      <c r="H36" s="64" t="s">
        <v>117</v>
      </c>
      <c r="I36" s="172">
        <v>150000</v>
      </c>
      <c r="J36" s="172">
        <v>150000</v>
      </c>
      <c r="K36" s="322">
        <v>149800</v>
      </c>
      <c r="L36" s="305"/>
      <c r="M36" s="172">
        <v>0</v>
      </c>
      <c r="N36" s="335">
        <f t="shared" si="13"/>
        <v>0</v>
      </c>
      <c r="O36" s="139">
        <f t="shared" si="14"/>
        <v>0</v>
      </c>
      <c r="S36" s="66"/>
    </row>
    <row r="37" spans="1:19" ht="12.95" customHeight="1">
      <c r="B37" s="9"/>
      <c r="C37" s="10"/>
      <c r="D37" s="10"/>
      <c r="E37" s="99"/>
      <c r="F37" s="111">
        <v>614300</v>
      </c>
      <c r="G37" s="124" t="s">
        <v>124</v>
      </c>
      <c r="H37" s="165" t="s">
        <v>163</v>
      </c>
      <c r="I37" s="150">
        <v>50000</v>
      </c>
      <c r="J37" s="150">
        <v>50000</v>
      </c>
      <c r="K37" s="323">
        <v>50000</v>
      </c>
      <c r="L37" s="209"/>
      <c r="M37" s="150">
        <v>0</v>
      </c>
      <c r="N37" s="335">
        <f t="shared" si="13"/>
        <v>0</v>
      </c>
      <c r="O37" s="139">
        <f t="shared" si="14"/>
        <v>0</v>
      </c>
    </row>
    <row r="38" spans="1:19" ht="12.95" customHeight="1">
      <c r="B38" s="9"/>
      <c r="C38" s="10"/>
      <c r="D38" s="10"/>
      <c r="E38" s="99"/>
      <c r="F38" s="111">
        <v>614300</v>
      </c>
      <c r="G38" s="124" t="s">
        <v>125</v>
      </c>
      <c r="H38" s="42" t="s">
        <v>92</v>
      </c>
      <c r="I38" s="150">
        <v>35000</v>
      </c>
      <c r="J38" s="150">
        <v>35000</v>
      </c>
      <c r="K38" s="323">
        <v>22144</v>
      </c>
      <c r="L38" s="209"/>
      <c r="M38" s="150">
        <v>0</v>
      </c>
      <c r="N38" s="335">
        <f t="shared" si="13"/>
        <v>0</v>
      </c>
      <c r="O38" s="139">
        <f t="shared" si="14"/>
        <v>0</v>
      </c>
    </row>
    <row r="39" spans="1:19" ht="12.95" customHeight="1">
      <c r="B39" s="9"/>
      <c r="C39" s="10"/>
      <c r="D39" s="10"/>
      <c r="E39" s="99"/>
      <c r="F39" s="111">
        <v>614300</v>
      </c>
      <c r="G39" s="124" t="s">
        <v>126</v>
      </c>
      <c r="H39" s="42" t="s">
        <v>95</v>
      </c>
      <c r="I39" s="150">
        <v>45000</v>
      </c>
      <c r="J39" s="150">
        <v>45000</v>
      </c>
      <c r="K39" s="323">
        <v>28812</v>
      </c>
      <c r="L39" s="209"/>
      <c r="M39" s="150">
        <v>0</v>
      </c>
      <c r="N39" s="335">
        <f t="shared" si="13"/>
        <v>0</v>
      </c>
      <c r="O39" s="139">
        <f t="shared" si="14"/>
        <v>0</v>
      </c>
    </row>
    <row r="40" spans="1:19" ht="12.95" customHeight="1">
      <c r="B40" s="9"/>
      <c r="C40" s="10"/>
      <c r="D40" s="10"/>
      <c r="E40" s="99"/>
      <c r="F40" s="111">
        <v>614300</v>
      </c>
      <c r="G40" s="124" t="s">
        <v>127</v>
      </c>
      <c r="H40" s="164" t="s">
        <v>168</v>
      </c>
      <c r="I40" s="150">
        <v>45000</v>
      </c>
      <c r="J40" s="150">
        <v>45000</v>
      </c>
      <c r="K40" s="323">
        <v>28812</v>
      </c>
      <c r="L40" s="209"/>
      <c r="M40" s="150">
        <v>0</v>
      </c>
      <c r="N40" s="335">
        <f t="shared" si="13"/>
        <v>0</v>
      </c>
      <c r="O40" s="139">
        <f t="shared" si="14"/>
        <v>0</v>
      </c>
    </row>
    <row r="41" spans="1:19" ht="12.95" customHeight="1">
      <c r="B41" s="9"/>
      <c r="C41" s="10"/>
      <c r="D41" s="10"/>
      <c r="E41" s="99"/>
      <c r="F41" s="111">
        <v>614300</v>
      </c>
      <c r="G41" s="124" t="s">
        <v>128</v>
      </c>
      <c r="H41" s="164" t="s">
        <v>167</v>
      </c>
      <c r="I41" s="150">
        <v>17000</v>
      </c>
      <c r="J41" s="150">
        <v>17000</v>
      </c>
      <c r="K41" s="323">
        <v>10860</v>
      </c>
      <c r="L41" s="209"/>
      <c r="M41" s="150">
        <v>0</v>
      </c>
      <c r="N41" s="335">
        <f t="shared" si="13"/>
        <v>0</v>
      </c>
      <c r="O41" s="139">
        <f t="shared" si="14"/>
        <v>0</v>
      </c>
    </row>
    <row r="42" spans="1:19" ht="12.95" customHeight="1">
      <c r="B42" s="9"/>
      <c r="C42" s="10"/>
      <c r="D42" s="10"/>
      <c r="E42" s="99"/>
      <c r="F42" s="111">
        <v>614300</v>
      </c>
      <c r="G42" s="124" t="s">
        <v>129</v>
      </c>
      <c r="H42" s="42" t="s">
        <v>94</v>
      </c>
      <c r="I42" s="150">
        <v>30000</v>
      </c>
      <c r="J42" s="150">
        <v>30000</v>
      </c>
      <c r="K42" s="323">
        <v>22500</v>
      </c>
      <c r="L42" s="209"/>
      <c r="M42" s="150">
        <v>0</v>
      </c>
      <c r="N42" s="335">
        <f t="shared" si="13"/>
        <v>0</v>
      </c>
      <c r="O42" s="139">
        <f t="shared" si="14"/>
        <v>0</v>
      </c>
    </row>
    <row r="43" spans="1:19" ht="12.95" customHeight="1">
      <c r="B43" s="9"/>
      <c r="C43" s="10"/>
      <c r="D43" s="10"/>
      <c r="E43" s="99"/>
      <c r="F43" s="111">
        <v>614300</v>
      </c>
      <c r="G43" s="124" t="s">
        <v>130</v>
      </c>
      <c r="H43" s="42" t="s">
        <v>116</v>
      </c>
      <c r="I43" s="150">
        <v>15000</v>
      </c>
      <c r="J43" s="150">
        <v>15000</v>
      </c>
      <c r="K43" s="323">
        <v>10000</v>
      </c>
      <c r="L43" s="209"/>
      <c r="M43" s="150">
        <v>0</v>
      </c>
      <c r="N43" s="335">
        <f t="shared" si="13"/>
        <v>0</v>
      </c>
      <c r="O43" s="139">
        <f t="shared" ref="O43" si="15">IF(J43=0,"",N43/J43*100)</f>
        <v>0</v>
      </c>
    </row>
    <row r="44" spans="1:19" ht="12.95" customHeight="1">
      <c r="B44" s="9"/>
      <c r="C44" s="10"/>
      <c r="D44" s="10"/>
      <c r="E44" s="99"/>
      <c r="F44" s="111">
        <v>614300</v>
      </c>
      <c r="G44" s="124" t="s">
        <v>252</v>
      </c>
      <c r="H44" s="67" t="s">
        <v>18</v>
      </c>
      <c r="I44" s="150">
        <v>130000</v>
      </c>
      <c r="J44" s="150">
        <v>130000</v>
      </c>
      <c r="K44" s="323">
        <v>93810</v>
      </c>
      <c r="L44" s="209"/>
      <c r="M44" s="150">
        <v>0</v>
      </c>
      <c r="N44" s="335">
        <f t="shared" si="13"/>
        <v>0</v>
      </c>
      <c r="O44" s="139">
        <f t="shared" si="14"/>
        <v>0</v>
      </c>
    </row>
    <row r="45" spans="1:19" ht="8.1" customHeight="1">
      <c r="B45" s="9"/>
      <c r="C45" s="10"/>
      <c r="D45" s="10"/>
      <c r="E45" s="99"/>
      <c r="F45" s="111"/>
      <c r="G45" s="124"/>
      <c r="H45" s="42"/>
      <c r="I45" s="87"/>
      <c r="J45" s="313"/>
      <c r="K45" s="323"/>
      <c r="L45" s="260"/>
      <c r="M45" s="87"/>
      <c r="N45" s="335"/>
      <c r="O45" s="139" t="str">
        <f t="shared" si="14"/>
        <v/>
      </c>
    </row>
    <row r="46" spans="1:19" ht="12.95" customHeight="1">
      <c r="B46" s="9"/>
      <c r="C46" s="10"/>
      <c r="D46" s="10"/>
      <c r="E46" s="99"/>
      <c r="F46" s="110">
        <v>615000</v>
      </c>
      <c r="G46" s="124"/>
      <c r="H46" s="7" t="s">
        <v>11</v>
      </c>
      <c r="I46" s="86">
        <f t="shared" ref="I46:L46" si="16">I47</f>
        <v>50000</v>
      </c>
      <c r="J46" s="308">
        <f t="shared" si="16"/>
        <v>0</v>
      </c>
      <c r="K46" s="317">
        <f t="shared" si="16"/>
        <v>0</v>
      </c>
      <c r="L46" s="220">
        <f t="shared" si="16"/>
        <v>0</v>
      </c>
      <c r="M46" s="86">
        <f>M47</f>
        <v>0</v>
      </c>
      <c r="N46" s="336">
        <f>N47</f>
        <v>0</v>
      </c>
      <c r="O46" s="138" t="str">
        <f t="shared" si="14"/>
        <v/>
      </c>
    </row>
    <row r="47" spans="1:19" ht="12.95" customHeight="1">
      <c r="B47" s="9"/>
      <c r="C47" s="10"/>
      <c r="D47" s="10"/>
      <c r="E47" s="99"/>
      <c r="F47" s="111">
        <v>615100</v>
      </c>
      <c r="G47" s="124"/>
      <c r="H47" s="12" t="s">
        <v>11</v>
      </c>
      <c r="I47" s="83">
        <v>50000</v>
      </c>
      <c r="J47" s="312">
        <v>0</v>
      </c>
      <c r="K47" s="321">
        <v>0</v>
      </c>
      <c r="L47" s="259"/>
      <c r="M47" s="83">
        <v>0</v>
      </c>
      <c r="N47" s="335">
        <f>SUM(L47:M47)</f>
        <v>0</v>
      </c>
      <c r="O47" s="139" t="str">
        <f t="shared" si="14"/>
        <v/>
      </c>
    </row>
    <row r="48" spans="1:19" ht="8.1" customHeight="1">
      <c r="B48" s="9"/>
      <c r="C48" s="10"/>
      <c r="D48" s="10"/>
      <c r="E48" s="99"/>
      <c r="F48" s="111"/>
      <c r="G48" s="124"/>
      <c r="H48" s="13"/>
      <c r="I48" s="84"/>
      <c r="J48" s="307"/>
      <c r="K48" s="316"/>
      <c r="L48" s="221"/>
      <c r="M48" s="84"/>
      <c r="N48" s="335"/>
      <c r="O48" s="139" t="str">
        <f t="shared" si="14"/>
        <v/>
      </c>
    </row>
    <row r="49" spans="1:15" ht="12.95" customHeight="1">
      <c r="B49" s="11"/>
      <c r="C49" s="7"/>
      <c r="D49" s="7"/>
      <c r="E49" s="7"/>
      <c r="F49" s="110">
        <v>821000</v>
      </c>
      <c r="G49" s="124"/>
      <c r="H49" s="7" t="s">
        <v>12</v>
      </c>
      <c r="I49" s="86">
        <f t="shared" ref="I49:K49" si="17">SUM(I50:I52)</f>
        <v>30000</v>
      </c>
      <c r="J49" s="308">
        <f t="shared" si="17"/>
        <v>80000</v>
      </c>
      <c r="K49" s="317">
        <f t="shared" si="17"/>
        <v>16502</v>
      </c>
      <c r="L49" s="220">
        <f t="shared" ref="L49" si="18">SUM(L50:L52)</f>
        <v>0</v>
      </c>
      <c r="M49" s="101">
        <f>SUM(M50:M52)</f>
        <v>0</v>
      </c>
      <c r="N49" s="330">
        <f>SUM(N50:N52)</f>
        <v>0</v>
      </c>
      <c r="O49" s="138">
        <f t="shared" si="14"/>
        <v>0</v>
      </c>
    </row>
    <row r="50" spans="1:15" ht="12.95" customHeight="1">
      <c r="B50" s="9"/>
      <c r="C50" s="10"/>
      <c r="D50" s="10"/>
      <c r="E50" s="99"/>
      <c r="F50" s="111">
        <v>821200</v>
      </c>
      <c r="G50" s="124"/>
      <c r="H50" s="10" t="s">
        <v>13</v>
      </c>
      <c r="I50" s="84">
        <v>25000</v>
      </c>
      <c r="J50" s="307">
        <v>25000</v>
      </c>
      <c r="K50" s="316">
        <v>13773</v>
      </c>
      <c r="L50" s="221"/>
      <c r="M50" s="93">
        <v>0</v>
      </c>
      <c r="N50" s="335">
        <f t="shared" ref="N50:N52" si="19">SUM(L50:M50)</f>
        <v>0</v>
      </c>
      <c r="O50" s="139">
        <f t="shared" si="14"/>
        <v>0</v>
      </c>
    </row>
    <row r="51" spans="1:15" ht="12.95" customHeight="1">
      <c r="B51" s="9"/>
      <c r="C51" s="10"/>
      <c r="D51" s="10"/>
      <c r="E51" s="99"/>
      <c r="F51" s="111">
        <v>821300</v>
      </c>
      <c r="G51" s="124"/>
      <c r="H51" s="10" t="s">
        <v>14</v>
      </c>
      <c r="I51" s="87">
        <v>5000</v>
      </c>
      <c r="J51" s="313">
        <v>5000</v>
      </c>
      <c r="K51" s="323">
        <v>2729</v>
      </c>
      <c r="L51" s="260"/>
      <c r="M51" s="107">
        <v>0</v>
      </c>
      <c r="N51" s="335">
        <f t="shared" si="19"/>
        <v>0</v>
      </c>
      <c r="O51" s="139">
        <f t="shared" si="14"/>
        <v>0</v>
      </c>
    </row>
    <row r="52" spans="1:15" ht="12.95" customHeight="1">
      <c r="B52" s="9"/>
      <c r="C52" s="10"/>
      <c r="D52" s="10"/>
      <c r="E52" s="99"/>
      <c r="F52" s="111">
        <v>821500</v>
      </c>
      <c r="G52" s="124"/>
      <c r="H52" s="10" t="s">
        <v>103</v>
      </c>
      <c r="I52" s="199">
        <v>0</v>
      </c>
      <c r="J52" s="314">
        <v>50000</v>
      </c>
      <c r="K52" s="197">
        <v>0</v>
      </c>
      <c r="L52" s="413"/>
      <c r="M52" s="52">
        <v>0</v>
      </c>
      <c r="N52" s="335">
        <f t="shared" si="19"/>
        <v>0</v>
      </c>
      <c r="O52" s="139">
        <f t="shared" si="14"/>
        <v>0</v>
      </c>
    </row>
    <row r="53" spans="1:15" s="1" customFormat="1" ht="8.1" customHeight="1">
      <c r="A53" s="94"/>
      <c r="B53" s="9"/>
      <c r="C53" s="10"/>
      <c r="D53" s="10"/>
      <c r="E53" s="99"/>
      <c r="F53" s="111"/>
      <c r="G53" s="124"/>
      <c r="H53" s="10"/>
      <c r="I53" s="86"/>
      <c r="J53" s="308"/>
      <c r="K53" s="317"/>
      <c r="L53" s="220"/>
      <c r="M53" s="101"/>
      <c r="N53" s="330"/>
      <c r="O53" s="139" t="str">
        <f t="shared" si="14"/>
        <v/>
      </c>
    </row>
    <row r="54" spans="1:15" ht="12.95" customHeight="1">
      <c r="B54" s="11"/>
      <c r="C54" s="7"/>
      <c r="D54" s="7"/>
      <c r="E54" s="7"/>
      <c r="F54" s="110"/>
      <c r="G54" s="124"/>
      <c r="H54" s="7" t="s">
        <v>15</v>
      </c>
      <c r="I54" s="86">
        <v>7</v>
      </c>
      <c r="J54" s="308">
        <v>7</v>
      </c>
      <c r="K54" s="317">
        <v>6</v>
      </c>
      <c r="L54" s="220"/>
      <c r="M54" s="101"/>
      <c r="N54" s="330"/>
      <c r="O54" s="139"/>
    </row>
    <row r="55" spans="1:15" ht="12.95" customHeight="1">
      <c r="B55" s="11"/>
      <c r="C55" s="7"/>
      <c r="D55" s="7"/>
      <c r="E55" s="7"/>
      <c r="F55" s="110"/>
      <c r="G55" s="124"/>
      <c r="H55" s="7" t="s">
        <v>29</v>
      </c>
      <c r="I55" s="14">
        <f t="shared" ref="I55:N55" si="20">I8+I13+I18+I21+I34+I46+I49</f>
        <v>1720620</v>
      </c>
      <c r="J55" s="213">
        <f t="shared" si="20"/>
        <v>1720620</v>
      </c>
      <c r="K55" s="203">
        <f t="shared" si="20"/>
        <v>1220510</v>
      </c>
      <c r="L55" s="220">
        <f t="shared" si="20"/>
        <v>0</v>
      </c>
      <c r="M55" s="101">
        <f t="shared" si="20"/>
        <v>0</v>
      </c>
      <c r="N55" s="330">
        <f t="shared" si="20"/>
        <v>0</v>
      </c>
      <c r="O55" s="138">
        <f t="shared" si="14"/>
        <v>0</v>
      </c>
    </row>
    <row r="56" spans="1:15" ht="12.95" customHeight="1">
      <c r="B56" s="11"/>
      <c r="C56" s="7"/>
      <c r="D56" s="7"/>
      <c r="E56" s="7"/>
      <c r="F56" s="110"/>
      <c r="G56" s="124"/>
      <c r="H56" s="7" t="s">
        <v>16</v>
      </c>
      <c r="I56" s="10"/>
      <c r="J56" s="10"/>
      <c r="K56" s="204"/>
      <c r="L56" s="98"/>
      <c r="M56" s="99"/>
      <c r="N56" s="338"/>
      <c r="O56" s="140"/>
    </row>
    <row r="57" spans="1:15" ht="12.95" customHeight="1">
      <c r="B57" s="11"/>
      <c r="C57" s="7"/>
      <c r="D57" s="7"/>
      <c r="E57" s="7"/>
      <c r="F57" s="110"/>
      <c r="G57" s="124"/>
      <c r="H57" s="7" t="s">
        <v>17</v>
      </c>
      <c r="I57" s="10"/>
      <c r="J57" s="10"/>
      <c r="K57" s="204"/>
      <c r="L57" s="98"/>
      <c r="M57" s="99"/>
      <c r="N57" s="338"/>
      <c r="O57" s="140"/>
    </row>
    <row r="58" spans="1:15" s="1" customFormat="1" ht="8.1" customHeight="1" thickBot="1">
      <c r="A58" s="94"/>
      <c r="B58" s="15"/>
      <c r="C58" s="16"/>
      <c r="D58" s="16"/>
      <c r="E58" s="16"/>
      <c r="F58" s="112"/>
      <c r="G58" s="125"/>
      <c r="H58" s="16"/>
      <c r="I58" s="16"/>
      <c r="J58" s="16"/>
      <c r="K58" s="205"/>
      <c r="L58" s="15"/>
      <c r="M58" s="16"/>
      <c r="N58" s="339"/>
      <c r="O58" s="141"/>
    </row>
    <row r="59" spans="1:15" s="1" customFormat="1" ht="15.95" customHeight="1">
      <c r="A59" s="94"/>
      <c r="B59" s="8"/>
      <c r="C59" s="8"/>
      <c r="D59" s="8"/>
      <c r="E59" s="97"/>
      <c r="F59" s="113"/>
      <c r="G59" s="126"/>
      <c r="H59" s="8"/>
      <c r="I59" s="8"/>
      <c r="J59" s="8"/>
      <c r="K59" s="8"/>
      <c r="L59" s="97"/>
      <c r="M59" s="97"/>
      <c r="N59" s="181"/>
      <c r="O59" s="142"/>
    </row>
    <row r="60" spans="1:15" s="1" customFormat="1" ht="15.95" customHeight="1">
      <c r="A60" s="94"/>
      <c r="B60" s="8"/>
      <c r="C60" s="8"/>
      <c r="D60" s="8"/>
      <c r="E60" s="97"/>
      <c r="F60" s="113"/>
      <c r="G60" s="126"/>
      <c r="H60" s="8"/>
      <c r="I60" s="8"/>
      <c r="J60" s="8"/>
      <c r="K60" s="8"/>
      <c r="L60" s="97"/>
      <c r="M60" s="97"/>
      <c r="N60" s="181"/>
      <c r="O60" s="142"/>
    </row>
    <row r="61" spans="1:15" s="1" customFormat="1" ht="12.95" customHeight="1">
      <c r="A61" s="94"/>
      <c r="B61" s="8"/>
      <c r="C61" s="8"/>
      <c r="D61" s="8"/>
      <c r="E61" s="97"/>
      <c r="F61" s="113"/>
      <c r="G61" s="126"/>
      <c r="H61" s="8"/>
      <c r="I61" s="8"/>
      <c r="J61" s="8"/>
      <c r="K61" s="8"/>
      <c r="L61" s="97"/>
      <c r="M61" s="97"/>
      <c r="N61" s="181"/>
      <c r="O61" s="142"/>
    </row>
    <row r="62" spans="1:15" ht="12.95" customHeight="1">
      <c r="F62" s="113"/>
      <c r="G62" s="126"/>
      <c r="N62" s="181"/>
    </row>
    <row r="63" spans="1:15" ht="14.25">
      <c r="F63" s="113"/>
      <c r="G63" s="126"/>
      <c r="N63" s="181"/>
    </row>
    <row r="64" spans="1:15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13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>
      <c r="G90" s="11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/>
  <dimension ref="A1:Q96"/>
  <sheetViews>
    <sheetView topLeftCell="A14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220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53</v>
      </c>
      <c r="E7" s="293" t="s">
        <v>242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337470</v>
      </c>
      <c r="J8" s="70">
        <f t="shared" si="0"/>
        <v>337470</v>
      </c>
      <c r="K8" s="348">
        <f t="shared" si="0"/>
        <v>245341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267000</v>
      </c>
      <c r="J9" s="72">
        <v>267000</v>
      </c>
      <c r="K9" s="346">
        <v>199798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70470</v>
      </c>
      <c r="J10" s="72">
        <v>70470</v>
      </c>
      <c r="K10" s="346">
        <v>45543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28520</v>
      </c>
      <c r="J13" s="70">
        <f t="shared" si="3"/>
        <v>28520</v>
      </c>
      <c r="K13" s="348">
        <f t="shared" si="3"/>
        <v>21639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28520</v>
      </c>
      <c r="J14" s="72">
        <v>28520</v>
      </c>
      <c r="K14" s="346">
        <v>21639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101"/>
      <c r="K15" s="349"/>
      <c r="L15" s="220"/>
      <c r="M15" s="101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38600</v>
      </c>
      <c r="J16" s="105">
        <f t="shared" si="4"/>
        <v>38600</v>
      </c>
      <c r="K16" s="387">
        <f t="shared" si="4"/>
        <v>25818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2500</v>
      </c>
      <c r="J17" s="157">
        <v>2500</v>
      </c>
      <c r="K17" s="383">
        <v>861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14200</v>
      </c>
      <c r="J18" s="157">
        <v>14200</v>
      </c>
      <c r="K18" s="383">
        <v>8792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2500</v>
      </c>
      <c r="J19" s="157">
        <v>2500</v>
      </c>
      <c r="K19" s="383">
        <v>1663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7000</v>
      </c>
      <c r="J20" s="157">
        <v>7000</v>
      </c>
      <c r="K20" s="383">
        <v>4629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600</v>
      </c>
      <c r="J21" s="157">
        <v>600</v>
      </c>
      <c r="K21" s="383">
        <v>363</v>
      </c>
      <c r="L21" s="209"/>
      <c r="M21" s="157">
        <v>0</v>
      </c>
      <c r="N21" s="328">
        <f t="shared" si="5"/>
        <v>0</v>
      </c>
      <c r="O21" s="139">
        <f t="shared" si="2"/>
        <v>0</v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157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83">
        <v>5000</v>
      </c>
      <c r="J23" s="157">
        <v>5000</v>
      </c>
      <c r="K23" s="383">
        <v>3996</v>
      </c>
      <c r="L23" s="209"/>
      <c r="M23" s="157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6800</v>
      </c>
      <c r="J25" s="159">
        <v>6800</v>
      </c>
      <c r="K25" s="346">
        <v>5514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5" ht="12.95" customHeight="1">
      <c r="B27" s="9"/>
      <c r="C27" s="10"/>
      <c r="D27" s="10"/>
      <c r="E27" s="99"/>
      <c r="F27" s="111"/>
      <c r="G27" s="124"/>
      <c r="H27" s="10"/>
      <c r="I27" s="270"/>
      <c r="J27" s="106"/>
      <c r="K27" s="348"/>
      <c r="L27" s="226"/>
      <c r="M27" s="106"/>
      <c r="N27" s="330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2000</v>
      </c>
      <c r="J28" s="106">
        <f t="shared" si="6"/>
        <v>2000</v>
      </c>
      <c r="K28" s="348">
        <f t="shared" si="6"/>
        <v>0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2000</v>
      </c>
      <c r="J30" s="107">
        <v>2000</v>
      </c>
      <c r="K30" s="346">
        <v>0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89" t="s">
        <v>258</v>
      </c>
      <c r="J32" s="91" t="s">
        <v>258</v>
      </c>
      <c r="K32" s="394" t="s">
        <v>282</v>
      </c>
      <c r="L32" s="265"/>
      <c r="M32" s="91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406590</v>
      </c>
      <c r="J33" s="101">
        <f>J8+J13+J16+J28</f>
        <v>406590</v>
      </c>
      <c r="K33" s="213">
        <f t="shared" ref="K33" si="8">K8+K13+K16+K28</f>
        <v>292798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2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B44" s="33"/>
      <c r="F44" s="113"/>
      <c r="G44" s="126"/>
      <c r="N44" s="183"/>
    </row>
    <row r="45" spans="1:15" ht="12.95" customHeight="1">
      <c r="B45" s="33"/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2"/>
  <dimension ref="A1:Q96"/>
  <sheetViews>
    <sheetView topLeftCell="A13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221</v>
      </c>
      <c r="C2" s="418"/>
      <c r="D2" s="418"/>
      <c r="E2" s="418"/>
      <c r="F2" s="418"/>
      <c r="G2" s="418"/>
      <c r="H2" s="418"/>
      <c r="I2" s="418"/>
      <c r="J2" s="451"/>
      <c r="K2" s="451"/>
      <c r="L2" s="451"/>
      <c r="M2" s="451"/>
      <c r="N2" s="451"/>
      <c r="O2" s="452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54"/>
      <c r="O4" s="453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173" t="s">
        <v>102</v>
      </c>
      <c r="O5" s="445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189" t="s">
        <v>225</v>
      </c>
      <c r="O6" s="188">
        <v>14</v>
      </c>
    </row>
    <row r="7" spans="1:17" s="2" customFormat="1" ht="12.95" customHeight="1">
      <c r="A7" s="95"/>
      <c r="B7" s="5" t="s">
        <v>50</v>
      </c>
      <c r="C7" s="6" t="s">
        <v>51</v>
      </c>
      <c r="D7" s="6" t="s">
        <v>54</v>
      </c>
      <c r="E7" s="293" t="s">
        <v>242</v>
      </c>
      <c r="F7" s="4"/>
      <c r="G7" s="96"/>
      <c r="H7" s="4"/>
      <c r="I7" s="230"/>
      <c r="J7" s="51"/>
      <c r="K7" s="230"/>
      <c r="L7" s="257"/>
      <c r="M7" s="51"/>
      <c r="N7" s="182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539750</v>
      </c>
      <c r="J8" s="70">
        <f t="shared" si="0"/>
        <v>539750</v>
      </c>
      <c r="K8" s="348">
        <v>386083</v>
      </c>
      <c r="L8" s="216">
        <f t="shared" si="0"/>
        <v>0</v>
      </c>
      <c r="M8" s="70">
        <f t="shared" si="0"/>
        <v>0</v>
      </c>
      <c r="N8" s="174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436210</v>
      </c>
      <c r="J9" s="72">
        <v>436210</v>
      </c>
      <c r="K9" s="346">
        <v>316711</v>
      </c>
      <c r="L9" s="264"/>
      <c r="M9" s="72">
        <v>0</v>
      </c>
      <c r="N9" s="175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103540</v>
      </c>
      <c r="J10" s="72">
        <v>103540</v>
      </c>
      <c r="K10" s="346">
        <v>69372</v>
      </c>
      <c r="L10" s="264"/>
      <c r="M10" s="72">
        <v>0</v>
      </c>
      <c r="N10" s="175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175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174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46450</v>
      </c>
      <c r="J13" s="70">
        <f t="shared" si="3"/>
        <v>46450</v>
      </c>
      <c r="K13" s="348">
        <v>33771</v>
      </c>
      <c r="L13" s="216">
        <f t="shared" si="3"/>
        <v>0</v>
      </c>
      <c r="M13" s="70">
        <f t="shared" si="3"/>
        <v>0</v>
      </c>
      <c r="N13" s="174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46450</v>
      </c>
      <c r="J14" s="72">
        <v>46450</v>
      </c>
      <c r="K14" s="346">
        <v>33771</v>
      </c>
      <c r="L14" s="264"/>
      <c r="M14" s="72">
        <v>0</v>
      </c>
      <c r="N14" s="175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101"/>
      <c r="K15" s="349"/>
      <c r="L15" s="220"/>
      <c r="M15" s="101"/>
      <c r="N15" s="177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55240</v>
      </c>
      <c r="J16" s="105">
        <f t="shared" si="4"/>
        <v>55240</v>
      </c>
      <c r="K16" s="387">
        <v>36323</v>
      </c>
      <c r="L16" s="219">
        <f t="shared" si="4"/>
        <v>0</v>
      </c>
      <c r="M16" s="105">
        <f t="shared" si="4"/>
        <v>0</v>
      </c>
      <c r="N16" s="177">
        <f t="shared" si="4"/>
        <v>0</v>
      </c>
      <c r="O16" s="138">
        <f t="shared" si="2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3000</v>
      </c>
      <c r="J17" s="157">
        <v>3000</v>
      </c>
      <c r="K17" s="383">
        <v>1443</v>
      </c>
      <c r="L17" s="209"/>
      <c r="M17" s="157">
        <v>0</v>
      </c>
      <c r="N17" s="175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25500</v>
      </c>
      <c r="J18" s="157">
        <v>25500</v>
      </c>
      <c r="K18" s="383">
        <v>16957</v>
      </c>
      <c r="L18" s="209"/>
      <c r="M18" s="157">
        <v>0</v>
      </c>
      <c r="N18" s="175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2400</v>
      </c>
      <c r="J19" s="157">
        <v>2400</v>
      </c>
      <c r="K19" s="383">
        <v>1434</v>
      </c>
      <c r="L19" s="209"/>
      <c r="M19" s="157">
        <v>0</v>
      </c>
      <c r="N19" s="175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7500</v>
      </c>
      <c r="J20" s="159">
        <v>7500</v>
      </c>
      <c r="K20" s="346">
        <v>6101</v>
      </c>
      <c r="L20" s="209"/>
      <c r="M20" s="159">
        <v>0</v>
      </c>
      <c r="N20" s="175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600</v>
      </c>
      <c r="J21" s="159">
        <v>600</v>
      </c>
      <c r="K21" s="346">
        <v>512</v>
      </c>
      <c r="L21" s="209"/>
      <c r="M21" s="159">
        <v>0</v>
      </c>
      <c r="N21" s="175">
        <f t="shared" si="5"/>
        <v>0</v>
      </c>
      <c r="O21" s="139">
        <f t="shared" si="2"/>
        <v>0</v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175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9000</v>
      </c>
      <c r="J23" s="159">
        <v>9000</v>
      </c>
      <c r="K23" s="346">
        <v>4738</v>
      </c>
      <c r="L23" s="209"/>
      <c r="M23" s="159">
        <v>0</v>
      </c>
      <c r="N23" s="175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175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7240</v>
      </c>
      <c r="J25" s="159">
        <v>7240</v>
      </c>
      <c r="K25" s="346">
        <v>5138</v>
      </c>
      <c r="L25" s="209"/>
      <c r="M25" s="159">
        <v>0</v>
      </c>
      <c r="N25" s="175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175">
        <f t="shared" si="5"/>
        <v>0</v>
      </c>
      <c r="O26" s="139" t="str">
        <f t="shared" si="2"/>
        <v/>
      </c>
    </row>
    <row r="27" spans="1:15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176"/>
      <c r="O27" s="139" t="str">
        <f t="shared" si="2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SUM(I29:I31)</f>
        <v>3000</v>
      </c>
      <c r="J28" s="106">
        <f t="shared" si="6"/>
        <v>3000</v>
      </c>
      <c r="K28" s="348">
        <v>973</v>
      </c>
      <c r="L28" s="226">
        <f t="shared" si="6"/>
        <v>0</v>
      </c>
      <c r="M28" s="106">
        <f t="shared" si="6"/>
        <v>0</v>
      </c>
      <c r="N28" s="177">
        <f t="shared" si="6"/>
        <v>0</v>
      </c>
      <c r="O28" s="138">
        <f t="shared" si="2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175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3000</v>
      </c>
      <c r="J30" s="107">
        <v>3000</v>
      </c>
      <c r="K30" s="346">
        <v>973</v>
      </c>
      <c r="L30" s="260"/>
      <c r="M30" s="107">
        <v>0</v>
      </c>
      <c r="N30" s="175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8"/>
      <c r="I31" s="269"/>
      <c r="J31" s="107"/>
      <c r="K31" s="346"/>
      <c r="L31" s="260"/>
      <c r="M31" s="107"/>
      <c r="N31" s="176"/>
      <c r="O31" s="139" t="str">
        <f t="shared" si="2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389" t="s">
        <v>111</v>
      </c>
      <c r="J32" s="91" t="s">
        <v>111</v>
      </c>
      <c r="K32" s="394" t="s">
        <v>283</v>
      </c>
      <c r="L32" s="265"/>
      <c r="M32" s="91"/>
      <c r="N32" s="179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644440</v>
      </c>
      <c r="J33" s="101">
        <f>J8+J13+J16+J28</f>
        <v>644440</v>
      </c>
      <c r="K33" s="213">
        <f t="shared" ref="K33" si="8">K8+K13+K16+K28</f>
        <v>457150</v>
      </c>
      <c r="L33" s="220">
        <f>L8+L13+L16+L28</f>
        <v>0</v>
      </c>
      <c r="M33" s="101">
        <f>M8+M13+M16+M28</f>
        <v>0</v>
      </c>
      <c r="N33" s="177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I33+'29'!I33+'28'!I33+'27'!I33+'26'!I33+'25'!I33+'24'!I33</f>
        <v>7625270</v>
      </c>
      <c r="J34" s="101">
        <f>J33+'29'!J33+'28'!J33+'27'!J33+'26'!J33+'25'!J33+'24'!J33</f>
        <v>7631092</v>
      </c>
      <c r="K34" s="213">
        <f>K33+'29'!K33+'28'!K33+'27'!K33+'26'!K33+'25'!K33+'24'!K33</f>
        <v>5485902</v>
      </c>
      <c r="L34" s="220">
        <f>L33+'29'!L33+'28'!L33+'27'!L33+'26'!L33+'25'!L33+'24'!L33</f>
        <v>0</v>
      </c>
      <c r="M34" s="101">
        <f>M33+'29'!M33+'28'!M33+'27'!M33+'26'!M33+'25'!M33+'24'!M33</f>
        <v>0</v>
      </c>
      <c r="N34" s="177">
        <f>N33+'29'!N33+'28'!N33+'27'!N33+'26'!N33+'25'!N33+'24'!N33</f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I34+'23'!I34+'20'!I53</f>
        <v>13391920</v>
      </c>
      <c r="J35" s="14">
        <f>J34+'23'!J34+'20'!J53</f>
        <v>13405086</v>
      </c>
      <c r="K35" s="213">
        <f>K34+'23'!K34+'20'!K53</f>
        <v>9455644</v>
      </c>
      <c r="L35" s="220">
        <f>L34+'23'!L34+'20'!L53</f>
        <v>0</v>
      </c>
      <c r="M35" s="101">
        <f>M34+'23'!M34+'20'!M53</f>
        <v>0</v>
      </c>
      <c r="N35" s="177">
        <f>N34+'23'!N34+'20'!N53</f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180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B44" s="33"/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B2:O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6"/>
  <dimension ref="A1:Q96"/>
  <sheetViews>
    <sheetView topLeftCell="A14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198</v>
      </c>
      <c r="C2" s="418"/>
      <c r="D2" s="418"/>
      <c r="E2" s="418"/>
      <c r="F2" s="418"/>
      <c r="G2" s="418"/>
      <c r="H2" s="418"/>
      <c r="I2" s="418"/>
      <c r="J2" s="167"/>
      <c r="K2" s="167"/>
      <c r="L2" s="168"/>
      <c r="M2" s="168"/>
      <c r="N2" s="168"/>
      <c r="O2" s="171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55</v>
      </c>
      <c r="C7" s="6" t="s">
        <v>3</v>
      </c>
      <c r="D7" s="6" t="s">
        <v>4</v>
      </c>
      <c r="E7" s="293" t="s">
        <v>232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231740</v>
      </c>
      <c r="J8" s="70">
        <f t="shared" si="0"/>
        <v>231740</v>
      </c>
      <c r="K8" s="348">
        <f t="shared" si="0"/>
        <v>168960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185510</v>
      </c>
      <c r="J9" s="72">
        <v>185510</v>
      </c>
      <c r="K9" s="346">
        <v>135608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46230</v>
      </c>
      <c r="J10" s="72">
        <v>46230</v>
      </c>
      <c r="K10" s="346">
        <v>33352</v>
      </c>
      <c r="L10" s="264"/>
      <c r="M10" s="72">
        <v>0</v>
      </c>
      <c r="N10" s="328">
        <f t="shared" ref="N10:N11" si="1">SUM(L10:M10)</f>
        <v>0</v>
      </c>
      <c r="O10" s="139">
        <f t="shared" ref="O10:O38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19950</v>
      </c>
      <c r="J13" s="70">
        <f t="shared" si="3"/>
        <v>19950</v>
      </c>
      <c r="K13" s="348">
        <f t="shared" si="3"/>
        <v>14330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19950</v>
      </c>
      <c r="J14" s="72">
        <v>19950</v>
      </c>
      <c r="K14" s="346">
        <v>14330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70"/>
      <c r="J15" s="106"/>
      <c r="K15" s="348"/>
      <c r="L15" s="226"/>
      <c r="M15" s="106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194">
        <f t="shared" ref="I16:J16" si="4">SUM(I17:I26)</f>
        <v>44100</v>
      </c>
      <c r="J16" s="151">
        <f t="shared" si="4"/>
        <v>44100</v>
      </c>
      <c r="K16" s="194">
        <f t="shared" ref="K16:L16" si="5">SUM(K17:K26)</f>
        <v>29734</v>
      </c>
      <c r="L16" s="211">
        <f t="shared" si="5"/>
        <v>0</v>
      </c>
      <c r="M16" s="106">
        <f>SUM(M17:M26)</f>
        <v>0</v>
      </c>
      <c r="N16" s="330">
        <f>SUM(N17:N26)</f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46">
        <v>2800</v>
      </c>
      <c r="J17" s="159">
        <v>2800</v>
      </c>
      <c r="K17" s="346">
        <v>558</v>
      </c>
      <c r="L17" s="209"/>
      <c r="M17" s="159">
        <v>0</v>
      </c>
      <c r="N17" s="328">
        <f t="shared" ref="N17:N26" si="6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46">
        <v>0</v>
      </c>
      <c r="J18" s="159">
        <v>0</v>
      </c>
      <c r="K18" s="346">
        <v>0</v>
      </c>
      <c r="L18" s="209"/>
      <c r="M18" s="159">
        <v>0</v>
      </c>
      <c r="N18" s="328">
        <f t="shared" si="6"/>
        <v>0</v>
      </c>
      <c r="O18" s="139" t="str">
        <f t="shared" si="2"/>
        <v/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6">
        <v>3300</v>
      </c>
      <c r="J19" s="159">
        <v>3300</v>
      </c>
      <c r="K19" s="346">
        <v>2206</v>
      </c>
      <c r="L19" s="209"/>
      <c r="M19" s="159">
        <v>0</v>
      </c>
      <c r="N19" s="328">
        <f t="shared" si="6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6">
        <v>1500</v>
      </c>
      <c r="J20" s="159">
        <v>1500</v>
      </c>
      <c r="K20" s="346">
        <v>384</v>
      </c>
      <c r="L20" s="209"/>
      <c r="M20" s="159">
        <v>0</v>
      </c>
      <c r="N20" s="328">
        <f t="shared" si="6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0</v>
      </c>
      <c r="J21" s="159">
        <v>0</v>
      </c>
      <c r="K21" s="346">
        <v>0</v>
      </c>
      <c r="L21" s="209"/>
      <c r="M21" s="159">
        <v>0</v>
      </c>
      <c r="N21" s="328">
        <f t="shared" si="6"/>
        <v>0</v>
      </c>
      <c r="O21" s="139" t="str">
        <f t="shared" si="2"/>
        <v/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6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2500</v>
      </c>
      <c r="J23" s="159">
        <v>2500</v>
      </c>
      <c r="K23" s="346">
        <v>0</v>
      </c>
      <c r="L23" s="209"/>
      <c r="M23" s="159">
        <v>0</v>
      </c>
      <c r="N23" s="328">
        <f t="shared" si="6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0</v>
      </c>
      <c r="J24" s="159">
        <v>0</v>
      </c>
      <c r="K24" s="346">
        <v>0</v>
      </c>
      <c r="L24" s="209"/>
      <c r="M24" s="159">
        <v>0</v>
      </c>
      <c r="N24" s="328">
        <f t="shared" si="6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34000</v>
      </c>
      <c r="J25" s="159">
        <v>34000</v>
      </c>
      <c r="K25" s="346">
        <v>26586</v>
      </c>
      <c r="L25" s="209"/>
      <c r="M25" s="159">
        <v>0</v>
      </c>
      <c r="N25" s="328">
        <f t="shared" si="6"/>
        <v>0</v>
      </c>
      <c r="O25" s="139">
        <f t="shared" si="2"/>
        <v>0</v>
      </c>
      <c r="P25" s="41"/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6"/>
        <v>0</v>
      </c>
      <c r="O26" s="139" t="str">
        <f t="shared" si="2"/>
        <v/>
      </c>
    </row>
    <row r="27" spans="1:16" ht="12.95" customHeight="1">
      <c r="B27" s="9"/>
      <c r="C27" s="10"/>
      <c r="D27" s="10"/>
      <c r="E27" s="99"/>
      <c r="F27" s="111"/>
      <c r="G27" s="124"/>
      <c r="H27" s="10"/>
      <c r="I27" s="270"/>
      <c r="J27" s="106"/>
      <c r="K27" s="348"/>
      <c r="L27" s="226"/>
      <c r="M27" s="106"/>
      <c r="N27" s="330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614000</v>
      </c>
      <c r="G28" s="123"/>
      <c r="H28" s="7" t="s">
        <v>81</v>
      </c>
      <c r="I28" s="270">
        <f t="shared" ref="I28:N28" si="7">SUM(I29:I29)</f>
        <v>1100000</v>
      </c>
      <c r="J28" s="106">
        <f t="shared" si="7"/>
        <v>1100000</v>
      </c>
      <c r="K28" s="348">
        <f t="shared" si="7"/>
        <v>637164</v>
      </c>
      <c r="L28" s="273">
        <f t="shared" si="7"/>
        <v>0</v>
      </c>
      <c r="M28" s="106">
        <f t="shared" si="7"/>
        <v>0</v>
      </c>
      <c r="N28" s="330">
        <f t="shared" si="7"/>
        <v>0</v>
      </c>
      <c r="O28" s="138">
        <f t="shared" si="2"/>
        <v>0</v>
      </c>
    </row>
    <row r="29" spans="1:16" s="97" customFormat="1" ht="12.95" customHeight="1">
      <c r="B29" s="98"/>
      <c r="C29" s="99"/>
      <c r="D29" s="99"/>
      <c r="E29" s="99"/>
      <c r="F29" s="111">
        <v>614200</v>
      </c>
      <c r="G29" s="124" t="s">
        <v>156</v>
      </c>
      <c r="H29" s="20" t="s">
        <v>177</v>
      </c>
      <c r="I29" s="269">
        <v>1100000</v>
      </c>
      <c r="J29" s="107">
        <v>1100000</v>
      </c>
      <c r="K29" s="346">
        <v>637164</v>
      </c>
      <c r="L29" s="260"/>
      <c r="M29" s="107">
        <v>0</v>
      </c>
      <c r="N29" s="328">
        <f>SUM(L29:M29)</f>
        <v>0</v>
      </c>
      <c r="O29" s="139">
        <f t="shared" si="2"/>
        <v>0</v>
      </c>
    </row>
    <row r="30" spans="1:16" ht="12.95" customHeight="1">
      <c r="B30" s="9"/>
      <c r="C30" s="10"/>
      <c r="D30" s="10"/>
      <c r="E30" s="99"/>
      <c r="F30" s="111"/>
      <c r="G30" s="124"/>
      <c r="H30" s="10"/>
      <c r="I30" s="269"/>
      <c r="J30" s="107"/>
      <c r="K30" s="346"/>
      <c r="L30" s="260"/>
      <c r="M30" s="107"/>
      <c r="N30" s="329"/>
      <c r="O30" s="139" t="str">
        <f t="shared" si="2"/>
        <v/>
      </c>
    </row>
    <row r="31" spans="1:16" s="1" customFormat="1" ht="12.95" customHeight="1">
      <c r="A31" s="94"/>
      <c r="B31" s="11"/>
      <c r="C31" s="7"/>
      <c r="D31" s="7"/>
      <c r="E31" s="7"/>
      <c r="F31" s="110">
        <v>821000</v>
      </c>
      <c r="G31" s="123"/>
      <c r="H31" s="7" t="s">
        <v>12</v>
      </c>
      <c r="I31" s="270">
        <f t="shared" ref="I31:J31" si="8">SUM(I32:I33)</f>
        <v>3000</v>
      </c>
      <c r="J31" s="106">
        <f t="shared" si="8"/>
        <v>3000</v>
      </c>
      <c r="K31" s="348">
        <f t="shared" ref="K31:L31" si="9">SUM(K32:K33)</f>
        <v>1658</v>
      </c>
      <c r="L31" s="226">
        <f t="shared" si="9"/>
        <v>0</v>
      </c>
      <c r="M31" s="106">
        <f>SUM(M32:M33)</f>
        <v>0</v>
      </c>
      <c r="N31" s="330">
        <f>SUM(N32:N33)</f>
        <v>0</v>
      </c>
      <c r="O31" s="139">
        <f t="shared" si="2"/>
        <v>0</v>
      </c>
    </row>
    <row r="32" spans="1:16" ht="12.95" customHeight="1">
      <c r="B32" s="9"/>
      <c r="C32" s="10"/>
      <c r="D32" s="10"/>
      <c r="E32" s="99"/>
      <c r="F32" s="111">
        <v>821200</v>
      </c>
      <c r="G32" s="124"/>
      <c r="H32" s="10" t="s">
        <v>13</v>
      </c>
      <c r="I32" s="269">
        <v>0</v>
      </c>
      <c r="J32" s="107">
        <v>0</v>
      </c>
      <c r="K32" s="346">
        <v>0</v>
      </c>
      <c r="L32" s="260"/>
      <c r="M32" s="107">
        <v>0</v>
      </c>
      <c r="N32" s="328">
        <f t="shared" ref="N32:N33" si="10">SUM(L32:M32)</f>
        <v>0</v>
      </c>
      <c r="O32" s="139" t="str">
        <f t="shared" si="2"/>
        <v/>
      </c>
    </row>
    <row r="33" spans="1:15" ht="12.95" customHeight="1">
      <c r="B33" s="9"/>
      <c r="C33" s="10"/>
      <c r="D33" s="10"/>
      <c r="E33" s="99"/>
      <c r="F33" s="111">
        <v>821300</v>
      </c>
      <c r="G33" s="124"/>
      <c r="H33" s="10" t="s">
        <v>14</v>
      </c>
      <c r="I33" s="107">
        <v>3000</v>
      </c>
      <c r="J33" s="107">
        <v>3000</v>
      </c>
      <c r="K33" s="346">
        <v>1658</v>
      </c>
      <c r="L33" s="260"/>
      <c r="M33" s="107">
        <v>0</v>
      </c>
      <c r="N33" s="328">
        <f t="shared" si="10"/>
        <v>0</v>
      </c>
      <c r="O33" s="139">
        <f t="shared" si="2"/>
        <v>0</v>
      </c>
    </row>
    <row r="34" spans="1:15" ht="12.95" customHeight="1">
      <c r="B34" s="9"/>
      <c r="C34" s="10"/>
      <c r="D34" s="10"/>
      <c r="E34" s="99"/>
      <c r="F34" s="111"/>
      <c r="G34" s="124"/>
      <c r="H34" s="10"/>
      <c r="I34" s="107"/>
      <c r="J34" s="107"/>
      <c r="K34" s="346"/>
      <c r="L34" s="260"/>
      <c r="M34" s="107"/>
      <c r="N34" s="329"/>
      <c r="O34" s="139" t="str">
        <f t="shared" si="2"/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15</v>
      </c>
      <c r="I35" s="91" t="s">
        <v>269</v>
      </c>
      <c r="J35" s="91" t="s">
        <v>269</v>
      </c>
      <c r="K35" s="394">
        <v>11</v>
      </c>
      <c r="L35" s="265"/>
      <c r="M35" s="101"/>
      <c r="N35" s="331"/>
      <c r="O35" s="139"/>
    </row>
    <row r="36" spans="1:15" s="1" customFormat="1" ht="12.95" customHeight="1">
      <c r="A36" s="94"/>
      <c r="B36" s="11"/>
      <c r="C36" s="7"/>
      <c r="D36" s="7"/>
      <c r="E36" s="7"/>
      <c r="F36" s="110"/>
      <c r="G36" s="123"/>
      <c r="H36" s="7" t="s">
        <v>29</v>
      </c>
      <c r="I36" s="14">
        <f t="shared" ref="I36:N36" si="11">I8+I13+I16+I28+I31</f>
        <v>1398790</v>
      </c>
      <c r="J36" s="14">
        <f t="shared" si="11"/>
        <v>1398790</v>
      </c>
      <c r="K36" s="213">
        <f t="shared" si="11"/>
        <v>851846</v>
      </c>
      <c r="L36" s="220">
        <f t="shared" si="11"/>
        <v>0</v>
      </c>
      <c r="M36" s="101">
        <f t="shared" si="11"/>
        <v>0</v>
      </c>
      <c r="N36" s="330">
        <f t="shared" si="11"/>
        <v>0</v>
      </c>
      <c r="O36" s="138">
        <f t="shared" si="2"/>
        <v>0</v>
      </c>
    </row>
    <row r="37" spans="1:15" s="1" customFormat="1" ht="12.95" customHeight="1">
      <c r="A37" s="94"/>
      <c r="B37" s="11"/>
      <c r="C37" s="7"/>
      <c r="D37" s="7"/>
      <c r="E37" s="7"/>
      <c r="F37" s="110"/>
      <c r="G37" s="123"/>
      <c r="H37" s="7" t="s">
        <v>16</v>
      </c>
      <c r="I37" s="14">
        <f>I36</f>
        <v>1398790</v>
      </c>
      <c r="J37" s="14">
        <f>J36</f>
        <v>1398790</v>
      </c>
      <c r="K37" s="213">
        <f t="shared" ref="K37" si="12">K36</f>
        <v>851846</v>
      </c>
      <c r="L37" s="220">
        <f t="shared" ref="L37:N38" si="13">L36</f>
        <v>0</v>
      </c>
      <c r="M37" s="101">
        <f t="shared" si="13"/>
        <v>0</v>
      </c>
      <c r="N37" s="330">
        <f t="shared" si="13"/>
        <v>0</v>
      </c>
      <c r="O37" s="138">
        <f t="shared" si="2"/>
        <v>0</v>
      </c>
    </row>
    <row r="38" spans="1:15" s="1" customFormat="1" ht="12.95" customHeight="1">
      <c r="A38" s="94"/>
      <c r="B38" s="11"/>
      <c r="C38" s="7"/>
      <c r="D38" s="7"/>
      <c r="E38" s="7"/>
      <c r="F38" s="110"/>
      <c r="G38" s="123"/>
      <c r="H38" s="7" t="s">
        <v>17</v>
      </c>
      <c r="I38" s="14">
        <f>I37</f>
        <v>1398790</v>
      </c>
      <c r="J38" s="14">
        <f>J37</f>
        <v>1398790</v>
      </c>
      <c r="K38" s="213">
        <f t="shared" ref="K38" si="14">K37</f>
        <v>851846</v>
      </c>
      <c r="L38" s="220">
        <f t="shared" si="13"/>
        <v>0</v>
      </c>
      <c r="M38" s="101">
        <f t="shared" si="13"/>
        <v>0</v>
      </c>
      <c r="N38" s="330">
        <f t="shared" si="13"/>
        <v>0</v>
      </c>
      <c r="O38" s="138">
        <f t="shared" si="2"/>
        <v>0</v>
      </c>
    </row>
    <row r="39" spans="1:15" ht="12.95" customHeight="1" thickBot="1">
      <c r="B39" s="15"/>
      <c r="C39" s="16"/>
      <c r="D39" s="16"/>
      <c r="E39" s="16"/>
      <c r="F39" s="112"/>
      <c r="G39" s="125"/>
      <c r="H39" s="16"/>
      <c r="I39" s="26"/>
      <c r="J39" s="26"/>
      <c r="K39" s="214"/>
      <c r="L39" s="223"/>
      <c r="M39" s="26"/>
      <c r="N39" s="332"/>
      <c r="O39" s="141"/>
    </row>
    <row r="40" spans="1:15" ht="12.95" customHeight="1">
      <c r="F40" s="113"/>
      <c r="G40" s="126"/>
      <c r="I40" s="38"/>
      <c r="J40" s="38"/>
      <c r="K40" s="38"/>
      <c r="L40" s="38"/>
      <c r="M40" s="38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7"/>
  <dimension ref="A1:Q96"/>
  <sheetViews>
    <sheetView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203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56</v>
      </c>
      <c r="C7" s="6" t="s">
        <v>3</v>
      </c>
      <c r="D7" s="6" t="s">
        <v>4</v>
      </c>
      <c r="E7" s="293" t="s">
        <v>230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104840</v>
      </c>
      <c r="J8" s="70">
        <f t="shared" si="0"/>
        <v>104840</v>
      </c>
      <c r="K8" s="348">
        <v>73225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83090</v>
      </c>
      <c r="J9" s="69">
        <v>83090</v>
      </c>
      <c r="K9" s="345">
        <v>57466</v>
      </c>
      <c r="L9" s="217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43">
        <v>21750</v>
      </c>
      <c r="J10" s="69">
        <v>21750</v>
      </c>
      <c r="K10" s="345">
        <v>15759</v>
      </c>
      <c r="L10" s="217"/>
      <c r="M10" s="69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3"/>
      <c r="J12" s="69"/>
      <c r="K12" s="345"/>
      <c r="L12" s="217"/>
      <c r="M12" s="69"/>
      <c r="N12" s="328"/>
      <c r="O12" s="139" t="str">
        <f t="shared" si="2"/>
        <v/>
      </c>
    </row>
    <row r="13" spans="1:17" ht="12.95" customHeight="1"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8580</v>
      </c>
      <c r="J13" s="70">
        <f t="shared" si="3"/>
        <v>8580</v>
      </c>
      <c r="K13" s="348">
        <v>6025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s="1" customFormat="1" ht="12.95" customHeight="1">
      <c r="A14" s="94"/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8580</v>
      </c>
      <c r="J14" s="69">
        <v>8580</v>
      </c>
      <c r="K14" s="345">
        <v>6025</v>
      </c>
      <c r="L14" s="217"/>
      <c r="M14" s="69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24"/>
      <c r="J15" s="92"/>
      <c r="K15" s="395"/>
      <c r="L15" s="218"/>
      <c r="M15" s="92"/>
      <c r="N15" s="329"/>
      <c r="O15" s="139" t="str">
        <f t="shared" si="2"/>
        <v/>
      </c>
    </row>
    <row r="16" spans="1:17" ht="12.95" customHeight="1"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24120</v>
      </c>
      <c r="J16" s="105">
        <f t="shared" si="4"/>
        <v>24120</v>
      </c>
      <c r="K16" s="387">
        <v>11824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5" s="1" customFormat="1" ht="12.95" customHeight="1">
      <c r="A17" s="94"/>
      <c r="B17" s="9"/>
      <c r="C17" s="10"/>
      <c r="D17" s="10"/>
      <c r="E17" s="99"/>
      <c r="F17" s="111">
        <v>613100</v>
      </c>
      <c r="G17" s="124"/>
      <c r="H17" s="10" t="s">
        <v>6</v>
      </c>
      <c r="I17" s="345">
        <v>320</v>
      </c>
      <c r="J17" s="158">
        <v>320</v>
      </c>
      <c r="K17" s="345">
        <v>0</v>
      </c>
      <c r="L17" s="206"/>
      <c r="M17" s="158">
        <v>0</v>
      </c>
      <c r="N17" s="328">
        <f t="shared" ref="N17:N26" si="5">SUM(L17:M17)</f>
        <v>0</v>
      </c>
      <c r="O17" s="139">
        <f t="shared" si="2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45">
        <v>5500</v>
      </c>
      <c r="J18" s="158">
        <v>5500</v>
      </c>
      <c r="K18" s="345">
        <v>791</v>
      </c>
      <c r="L18" s="206"/>
      <c r="M18" s="158">
        <v>0</v>
      </c>
      <c r="N18" s="328">
        <f t="shared" si="5"/>
        <v>0</v>
      </c>
      <c r="O18" s="139">
        <f t="shared" si="2"/>
        <v>0</v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5">
        <v>3300</v>
      </c>
      <c r="J19" s="158">
        <v>3300</v>
      </c>
      <c r="K19" s="345">
        <v>2021</v>
      </c>
      <c r="L19" s="206"/>
      <c r="M19" s="158">
        <v>0</v>
      </c>
      <c r="N19" s="328">
        <f t="shared" si="5"/>
        <v>0</v>
      </c>
      <c r="O19" s="139">
        <f t="shared" si="2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5">
        <v>1000</v>
      </c>
      <c r="J20" s="158">
        <v>1000</v>
      </c>
      <c r="K20" s="345">
        <v>637</v>
      </c>
      <c r="L20" s="206"/>
      <c r="M20" s="158">
        <v>0</v>
      </c>
      <c r="N20" s="328">
        <f t="shared" si="5"/>
        <v>0</v>
      </c>
      <c r="O20" s="139">
        <f t="shared" si="2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5">
        <v>0</v>
      </c>
      <c r="J21" s="158">
        <v>0</v>
      </c>
      <c r="K21" s="345">
        <v>0</v>
      </c>
      <c r="L21" s="206"/>
      <c r="M21" s="158">
        <v>0</v>
      </c>
      <c r="N21" s="328">
        <f t="shared" si="5"/>
        <v>0</v>
      </c>
      <c r="O21" s="139" t="str">
        <f t="shared" si="2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5">
        <v>0</v>
      </c>
      <c r="J22" s="158">
        <v>0</v>
      </c>
      <c r="K22" s="345">
        <v>0</v>
      </c>
      <c r="L22" s="206"/>
      <c r="M22" s="158">
        <v>0</v>
      </c>
      <c r="N22" s="328">
        <f t="shared" si="5"/>
        <v>0</v>
      </c>
      <c r="O22" s="139" t="str">
        <f t="shared" si="2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1000</v>
      </c>
      <c r="J23" s="158">
        <v>1000</v>
      </c>
      <c r="K23" s="345">
        <v>332</v>
      </c>
      <c r="L23" s="206"/>
      <c r="M23" s="158">
        <v>0</v>
      </c>
      <c r="N23" s="328">
        <f t="shared" si="5"/>
        <v>0</v>
      </c>
      <c r="O23" s="139">
        <f t="shared" si="2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0</v>
      </c>
      <c r="J24" s="158">
        <v>0</v>
      </c>
      <c r="K24" s="345">
        <v>0</v>
      </c>
      <c r="L24" s="206"/>
      <c r="M24" s="158">
        <v>0</v>
      </c>
      <c r="N24" s="328">
        <f t="shared" si="5"/>
        <v>0</v>
      </c>
      <c r="O24" s="139" t="str">
        <f t="shared" si="2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5">
        <v>13000</v>
      </c>
      <c r="J25" s="158">
        <v>13000</v>
      </c>
      <c r="K25" s="345">
        <v>8043</v>
      </c>
      <c r="L25" s="206"/>
      <c r="M25" s="158">
        <v>0</v>
      </c>
      <c r="N25" s="328">
        <f t="shared" si="5"/>
        <v>0</v>
      </c>
      <c r="O25" s="139">
        <f t="shared" si="2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5">
        <v>0</v>
      </c>
      <c r="J26" s="158">
        <v>0</v>
      </c>
      <c r="K26" s="345">
        <v>0</v>
      </c>
      <c r="L26" s="206"/>
      <c r="M26" s="158">
        <v>0</v>
      </c>
      <c r="N26" s="328">
        <f t="shared" si="5"/>
        <v>0</v>
      </c>
      <c r="O26" s="139" t="str">
        <f t="shared" si="2"/>
        <v/>
      </c>
    </row>
    <row r="27" spans="1:15" ht="12.95" customHeight="1">
      <c r="B27" s="11"/>
      <c r="C27" s="7"/>
      <c r="D27" s="7"/>
      <c r="E27" s="7"/>
      <c r="F27" s="110"/>
      <c r="G27" s="123"/>
      <c r="H27" s="7"/>
      <c r="I27" s="270"/>
      <c r="J27" s="106"/>
      <c r="K27" s="348"/>
      <c r="L27" s="226"/>
      <c r="M27" s="106"/>
      <c r="N27" s="330"/>
      <c r="O27" s="139" t="str">
        <f t="shared" si="2"/>
        <v/>
      </c>
    </row>
    <row r="28" spans="1:15" ht="12.95" customHeight="1"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2500</v>
      </c>
      <c r="J28" s="106">
        <f t="shared" si="6"/>
        <v>2500</v>
      </c>
      <c r="K28" s="348">
        <v>0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5" s="1" customFormat="1" ht="12.95" customHeight="1">
      <c r="A29" s="94"/>
      <c r="B29" s="9"/>
      <c r="C29" s="10"/>
      <c r="D29" s="10"/>
      <c r="E29" s="99"/>
      <c r="F29" s="111">
        <v>821200</v>
      </c>
      <c r="G29" s="124"/>
      <c r="H29" s="10" t="s">
        <v>13</v>
      </c>
      <c r="I29" s="344">
        <v>0</v>
      </c>
      <c r="J29" s="93">
        <v>0</v>
      </c>
      <c r="K29" s="345">
        <v>0</v>
      </c>
      <c r="L29" s="221"/>
      <c r="M29" s="93">
        <v>0</v>
      </c>
      <c r="N29" s="328">
        <f t="shared" ref="N29:N30" si="7">SUM(L29:M29)</f>
        <v>0</v>
      </c>
      <c r="O29" s="139" t="str">
        <f t="shared" si="2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344">
        <v>2500</v>
      </c>
      <c r="J30" s="93">
        <v>2500</v>
      </c>
      <c r="K30" s="345">
        <v>0</v>
      </c>
      <c r="L30" s="221"/>
      <c r="M30" s="93">
        <v>0</v>
      </c>
      <c r="N30" s="328">
        <f t="shared" si="7"/>
        <v>0</v>
      </c>
      <c r="O30" s="139">
        <f t="shared" si="2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344"/>
      <c r="J31" s="93"/>
      <c r="K31" s="345"/>
      <c r="L31" s="221"/>
      <c r="M31" s="93"/>
      <c r="N31" s="329"/>
      <c r="O31" s="139" t="str">
        <f t="shared" si="2"/>
        <v/>
      </c>
    </row>
    <row r="32" spans="1:15" ht="12.95" customHeight="1">
      <c r="B32" s="11"/>
      <c r="C32" s="7"/>
      <c r="D32" s="7"/>
      <c r="E32" s="7"/>
      <c r="F32" s="110"/>
      <c r="G32" s="123"/>
      <c r="H32" s="7" t="s">
        <v>15</v>
      </c>
      <c r="I32" s="270">
        <v>5</v>
      </c>
      <c r="J32" s="106">
        <v>5</v>
      </c>
      <c r="K32" s="348">
        <v>3</v>
      </c>
      <c r="L32" s="226"/>
      <c r="M32" s="106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140040</v>
      </c>
      <c r="J33" s="101">
        <f>J8+J13+J16+J28</f>
        <v>140040</v>
      </c>
      <c r="K33" s="213">
        <f t="shared" ref="K33" si="8">K8+K13+K16+K28</f>
        <v>91074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>
        <f>I33</f>
        <v>140040</v>
      </c>
      <c r="J34" s="14">
        <f>J33</f>
        <v>140040</v>
      </c>
      <c r="K34" s="213">
        <f t="shared" ref="K34" si="9">K33</f>
        <v>91074</v>
      </c>
      <c r="L34" s="220">
        <f t="shared" ref="L34:N35" si="10">L33</f>
        <v>0</v>
      </c>
      <c r="M34" s="101">
        <f t="shared" si="10"/>
        <v>0</v>
      </c>
      <c r="N34" s="330">
        <f t="shared" si="10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140040</v>
      </c>
      <c r="J35" s="14">
        <f>J34</f>
        <v>140040</v>
      </c>
      <c r="K35" s="213">
        <f t="shared" ref="K35" si="11">K34</f>
        <v>91074</v>
      </c>
      <c r="L35" s="220">
        <f t="shared" si="10"/>
        <v>0</v>
      </c>
      <c r="M35" s="101">
        <f t="shared" si="10"/>
        <v>0</v>
      </c>
      <c r="N35" s="330">
        <f t="shared" si="10"/>
        <v>0</v>
      </c>
      <c r="O35" s="138">
        <f t="shared" si="2"/>
        <v>0</v>
      </c>
    </row>
    <row r="36" spans="1:15" s="1" customFormat="1" ht="12.95" customHeight="1" thickBot="1">
      <c r="A36" s="94"/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L37" s="27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8"/>
  <dimension ref="A1:Q96"/>
  <sheetViews>
    <sheetView topLeftCell="A19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199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57</v>
      </c>
      <c r="C7" s="6" t="s">
        <v>3</v>
      </c>
      <c r="D7" s="6" t="s">
        <v>4</v>
      </c>
      <c r="E7" s="293" t="s">
        <v>243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SUM(I9:I12)</f>
        <v>253450</v>
      </c>
      <c r="J8" s="70">
        <f t="shared" si="0"/>
        <v>253450</v>
      </c>
      <c r="K8" s="348">
        <v>189152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207650</v>
      </c>
      <c r="J9" s="69">
        <v>207650</v>
      </c>
      <c r="K9" s="345">
        <v>153991</v>
      </c>
      <c r="L9" s="217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43">
        <v>45800</v>
      </c>
      <c r="J10" s="69">
        <v>45800</v>
      </c>
      <c r="K10" s="345">
        <v>35161</v>
      </c>
      <c r="L10" s="217"/>
      <c r="M10" s="69">
        <v>0</v>
      </c>
      <c r="N10" s="328">
        <f t="shared" ref="N10:N11" si="1">SUM(L10:M10)</f>
        <v>0</v>
      </c>
      <c r="O10" s="139">
        <f t="shared" ref="O10:O39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343"/>
      <c r="J12" s="69"/>
      <c r="K12" s="345"/>
      <c r="L12" s="217"/>
      <c r="M12" s="69"/>
      <c r="N12" s="328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22040</v>
      </c>
      <c r="J13" s="70">
        <f t="shared" si="3"/>
        <v>22040</v>
      </c>
      <c r="K13" s="348">
        <v>16289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22040</v>
      </c>
      <c r="J14" s="69">
        <v>22040</v>
      </c>
      <c r="K14" s="345">
        <v>16289</v>
      </c>
      <c r="L14" s="217"/>
      <c r="M14" s="69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2"/>
      <c r="J15" s="105"/>
      <c r="K15" s="387"/>
      <c r="L15" s="219"/>
      <c r="M15" s="105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45300</v>
      </c>
      <c r="J16" s="105">
        <f t="shared" si="4"/>
        <v>45300</v>
      </c>
      <c r="K16" s="387">
        <v>30816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7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95">
        <v>1200</v>
      </c>
      <c r="J17" s="155">
        <v>1200</v>
      </c>
      <c r="K17" s="395">
        <v>1093</v>
      </c>
      <c r="L17" s="206"/>
      <c r="M17" s="155">
        <v>0</v>
      </c>
      <c r="N17" s="328">
        <f t="shared" ref="N17:N26" si="5">SUM(L17:M17)</f>
        <v>0</v>
      </c>
      <c r="O17" s="139">
        <f t="shared" si="2"/>
        <v>0</v>
      </c>
    </row>
    <row r="18" spans="1:17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95">
        <v>8500</v>
      </c>
      <c r="J18" s="155">
        <v>8500</v>
      </c>
      <c r="K18" s="395">
        <v>8470</v>
      </c>
      <c r="L18" s="206"/>
      <c r="M18" s="155">
        <v>0</v>
      </c>
      <c r="N18" s="328">
        <f t="shared" si="5"/>
        <v>0</v>
      </c>
      <c r="O18" s="139">
        <f t="shared" si="2"/>
        <v>0</v>
      </c>
    </row>
    <row r="19" spans="1:17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5">
        <v>4500</v>
      </c>
      <c r="J19" s="158">
        <v>4500</v>
      </c>
      <c r="K19" s="345">
        <v>3919</v>
      </c>
      <c r="L19" s="206"/>
      <c r="M19" s="158">
        <v>0</v>
      </c>
      <c r="N19" s="328">
        <f t="shared" si="5"/>
        <v>0</v>
      </c>
      <c r="O19" s="139">
        <f t="shared" si="2"/>
        <v>0</v>
      </c>
    </row>
    <row r="20" spans="1:17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45">
        <v>1000</v>
      </c>
      <c r="J20" s="158">
        <v>1000</v>
      </c>
      <c r="K20" s="345">
        <v>459</v>
      </c>
      <c r="L20" s="206"/>
      <c r="M20" s="158">
        <v>0</v>
      </c>
      <c r="N20" s="328">
        <f t="shared" si="5"/>
        <v>0</v>
      </c>
      <c r="O20" s="139">
        <f t="shared" si="2"/>
        <v>0</v>
      </c>
    </row>
    <row r="21" spans="1:17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5">
        <v>1100</v>
      </c>
      <c r="J21" s="158">
        <v>1100</v>
      </c>
      <c r="K21" s="345">
        <v>36</v>
      </c>
      <c r="L21" s="206"/>
      <c r="M21" s="158">
        <v>0</v>
      </c>
      <c r="N21" s="328">
        <f t="shared" si="5"/>
        <v>0</v>
      </c>
      <c r="O21" s="139">
        <f t="shared" si="2"/>
        <v>0</v>
      </c>
    </row>
    <row r="22" spans="1:17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5">
        <v>0</v>
      </c>
      <c r="J22" s="158">
        <v>0</v>
      </c>
      <c r="K22" s="345">
        <v>0</v>
      </c>
      <c r="L22" s="206"/>
      <c r="M22" s="158">
        <v>0</v>
      </c>
      <c r="N22" s="328">
        <f t="shared" si="5"/>
        <v>0</v>
      </c>
      <c r="O22" s="139" t="str">
        <f t="shared" si="2"/>
        <v/>
      </c>
    </row>
    <row r="23" spans="1:17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4000</v>
      </c>
      <c r="J23" s="158">
        <v>4000</v>
      </c>
      <c r="K23" s="345">
        <v>1649</v>
      </c>
      <c r="L23" s="206"/>
      <c r="M23" s="158">
        <v>0</v>
      </c>
      <c r="N23" s="328">
        <f t="shared" si="5"/>
        <v>0</v>
      </c>
      <c r="O23" s="139">
        <f t="shared" si="2"/>
        <v>0</v>
      </c>
    </row>
    <row r="24" spans="1:17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400</v>
      </c>
      <c r="J24" s="158">
        <v>400</v>
      </c>
      <c r="K24" s="345">
        <v>0</v>
      </c>
      <c r="L24" s="206"/>
      <c r="M24" s="158">
        <v>0</v>
      </c>
      <c r="N24" s="328">
        <f t="shared" si="5"/>
        <v>0</v>
      </c>
      <c r="O24" s="139">
        <f t="shared" si="2"/>
        <v>0</v>
      </c>
    </row>
    <row r="25" spans="1:17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5">
        <v>24600</v>
      </c>
      <c r="J25" s="158">
        <v>24600</v>
      </c>
      <c r="K25" s="345">
        <v>15190</v>
      </c>
      <c r="L25" s="206"/>
      <c r="M25" s="158">
        <v>0</v>
      </c>
      <c r="N25" s="328">
        <f t="shared" si="5"/>
        <v>0</v>
      </c>
      <c r="O25" s="139">
        <f t="shared" si="2"/>
        <v>0</v>
      </c>
      <c r="P25" s="278"/>
    </row>
    <row r="26" spans="1:17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5">
        <v>0</v>
      </c>
      <c r="J26" s="158">
        <v>0</v>
      </c>
      <c r="K26" s="345">
        <v>0</v>
      </c>
      <c r="L26" s="206"/>
      <c r="M26" s="158">
        <v>0</v>
      </c>
      <c r="N26" s="328">
        <f t="shared" si="5"/>
        <v>0</v>
      </c>
      <c r="O26" s="139" t="str">
        <f t="shared" si="2"/>
        <v/>
      </c>
    </row>
    <row r="27" spans="1:17" ht="12.95" customHeight="1">
      <c r="B27" s="9"/>
      <c r="C27" s="10"/>
      <c r="D27" s="10"/>
      <c r="E27" s="99"/>
      <c r="F27" s="111"/>
      <c r="G27" s="124"/>
      <c r="H27" s="10"/>
      <c r="I27" s="270"/>
      <c r="J27" s="106"/>
      <c r="K27" s="348"/>
      <c r="L27" s="226"/>
      <c r="M27" s="106"/>
      <c r="N27" s="330"/>
      <c r="O27" s="139" t="str">
        <f t="shared" si="2"/>
        <v/>
      </c>
    </row>
    <row r="28" spans="1:17" s="1" customFormat="1" ht="12.95" customHeight="1">
      <c r="A28" s="94"/>
      <c r="B28" s="11"/>
      <c r="C28" s="7"/>
      <c r="D28" s="7"/>
      <c r="E28" s="7"/>
      <c r="F28" s="110">
        <v>614000</v>
      </c>
      <c r="G28" s="123"/>
      <c r="H28" s="7" t="s">
        <v>81</v>
      </c>
      <c r="I28" s="270">
        <f t="shared" ref="I28" si="6">I29+I30</f>
        <v>150000</v>
      </c>
      <c r="J28" s="106">
        <f t="shared" ref="J28:K28" si="7">J29+J30</f>
        <v>150000</v>
      </c>
      <c r="K28" s="348">
        <v>54513</v>
      </c>
      <c r="L28" s="226">
        <f t="shared" ref="L28" si="8">L29+L30</f>
        <v>0</v>
      </c>
      <c r="M28" s="106">
        <f t="shared" ref="M28:N28" si="9">M29+M30</f>
        <v>0</v>
      </c>
      <c r="N28" s="330">
        <f t="shared" si="9"/>
        <v>0</v>
      </c>
      <c r="O28" s="138">
        <f t="shared" si="2"/>
        <v>0</v>
      </c>
    </row>
    <row r="29" spans="1:17" ht="12.95" customHeight="1">
      <c r="B29" s="9"/>
      <c r="C29" s="10"/>
      <c r="D29" s="10"/>
      <c r="E29" s="99"/>
      <c r="F29" s="111">
        <v>614200</v>
      </c>
      <c r="G29" s="124" t="s">
        <v>157</v>
      </c>
      <c r="H29" s="18" t="s">
        <v>30</v>
      </c>
      <c r="I29" s="344">
        <v>100000</v>
      </c>
      <c r="J29" s="93">
        <v>100000</v>
      </c>
      <c r="K29" s="345">
        <v>54513</v>
      </c>
      <c r="L29" s="221">
        <v>0</v>
      </c>
      <c r="M29" s="93"/>
      <c r="N29" s="328">
        <f t="shared" ref="N29:N30" si="10">SUM(L29:M29)</f>
        <v>0</v>
      </c>
      <c r="O29" s="139">
        <f t="shared" si="2"/>
        <v>0</v>
      </c>
    </row>
    <row r="30" spans="1:17" ht="12.75" customHeight="1">
      <c r="B30" s="9"/>
      <c r="C30" s="10"/>
      <c r="D30" s="10"/>
      <c r="E30" s="99"/>
      <c r="F30" s="111">
        <v>614300</v>
      </c>
      <c r="G30" s="124" t="s">
        <v>158</v>
      </c>
      <c r="H30" s="191" t="s">
        <v>165</v>
      </c>
      <c r="I30" s="344">
        <v>50000</v>
      </c>
      <c r="J30" s="93">
        <v>50000</v>
      </c>
      <c r="K30" s="345">
        <v>0</v>
      </c>
      <c r="L30" s="221"/>
      <c r="M30" s="93"/>
      <c r="N30" s="328">
        <f t="shared" si="10"/>
        <v>0</v>
      </c>
      <c r="O30" s="139">
        <f t="shared" si="2"/>
        <v>0</v>
      </c>
      <c r="Q30" s="36"/>
    </row>
    <row r="31" spans="1:17" ht="12.95" customHeight="1">
      <c r="B31" s="9"/>
      <c r="C31" s="10"/>
      <c r="D31" s="10"/>
      <c r="E31" s="99"/>
      <c r="F31" s="110"/>
      <c r="G31" s="123"/>
      <c r="H31" s="7"/>
      <c r="I31" s="344"/>
      <c r="J31" s="93"/>
      <c r="K31" s="345"/>
      <c r="L31" s="221"/>
      <c r="M31" s="93"/>
      <c r="N31" s="329"/>
      <c r="O31" s="139" t="str">
        <f t="shared" si="2"/>
        <v/>
      </c>
    </row>
    <row r="32" spans="1:17" ht="12.95" customHeight="1">
      <c r="B32" s="11"/>
      <c r="C32" s="7"/>
      <c r="D32" s="7"/>
      <c r="E32" s="7"/>
      <c r="F32" s="110">
        <v>821000</v>
      </c>
      <c r="G32" s="123"/>
      <c r="H32" s="7" t="s">
        <v>12</v>
      </c>
      <c r="I32" s="270">
        <f t="shared" ref="I32:N32" si="11">SUM(I33:I35)</f>
        <v>5000</v>
      </c>
      <c r="J32" s="106">
        <f t="shared" si="11"/>
        <v>5000</v>
      </c>
      <c r="K32" s="348">
        <v>2999</v>
      </c>
      <c r="L32" s="226">
        <f t="shared" si="11"/>
        <v>0</v>
      </c>
      <c r="M32" s="106">
        <f t="shared" si="11"/>
        <v>0</v>
      </c>
      <c r="N32" s="330">
        <f t="shared" si="11"/>
        <v>0</v>
      </c>
      <c r="O32" s="138">
        <f t="shared" si="2"/>
        <v>0</v>
      </c>
    </row>
    <row r="33" spans="1:15" ht="12.95" customHeight="1">
      <c r="B33" s="9"/>
      <c r="C33" s="10"/>
      <c r="D33" s="10"/>
      <c r="E33" s="99"/>
      <c r="F33" s="111">
        <v>821200</v>
      </c>
      <c r="G33" s="124"/>
      <c r="H33" s="10" t="s">
        <v>13</v>
      </c>
      <c r="I33" s="269">
        <v>0</v>
      </c>
      <c r="J33" s="107">
        <v>0</v>
      </c>
      <c r="K33" s="346">
        <v>0</v>
      </c>
      <c r="L33" s="260">
        <v>0</v>
      </c>
      <c r="M33" s="107">
        <v>0</v>
      </c>
      <c r="N33" s="328">
        <f t="shared" ref="N33:N34" si="12">SUM(L33:M33)</f>
        <v>0</v>
      </c>
      <c r="O33" s="139" t="str">
        <f t="shared" si="2"/>
        <v/>
      </c>
    </row>
    <row r="34" spans="1:15" s="1" customFormat="1" ht="12.95" customHeight="1">
      <c r="A34" s="94"/>
      <c r="B34" s="9"/>
      <c r="C34" s="10"/>
      <c r="D34" s="10"/>
      <c r="E34" s="99"/>
      <c r="F34" s="111">
        <v>821300</v>
      </c>
      <c r="G34" s="124"/>
      <c r="H34" s="10" t="s">
        <v>14</v>
      </c>
      <c r="I34" s="344">
        <v>5000</v>
      </c>
      <c r="J34" s="93">
        <v>5000</v>
      </c>
      <c r="K34" s="345">
        <v>2999</v>
      </c>
      <c r="L34" s="221">
        <v>0</v>
      </c>
      <c r="M34" s="93"/>
      <c r="N34" s="328">
        <f t="shared" si="12"/>
        <v>0</v>
      </c>
      <c r="O34" s="139">
        <f t="shared" si="2"/>
        <v>0</v>
      </c>
    </row>
    <row r="35" spans="1:15" ht="12.95" customHeight="1">
      <c r="B35" s="9"/>
      <c r="C35" s="10"/>
      <c r="D35" s="10"/>
      <c r="E35" s="99"/>
      <c r="F35" s="111"/>
      <c r="G35" s="124"/>
      <c r="H35" s="18"/>
      <c r="I35" s="344"/>
      <c r="J35" s="93"/>
      <c r="K35" s="345"/>
      <c r="L35" s="221"/>
      <c r="M35" s="93"/>
      <c r="N35" s="329"/>
      <c r="O35" s="139" t="str">
        <f t="shared" si="2"/>
        <v/>
      </c>
    </row>
    <row r="36" spans="1:15" ht="12.95" customHeight="1">
      <c r="B36" s="11"/>
      <c r="C36" s="7"/>
      <c r="D36" s="7"/>
      <c r="E36" s="7"/>
      <c r="F36" s="110"/>
      <c r="G36" s="123"/>
      <c r="H36" s="7" t="s">
        <v>15</v>
      </c>
      <c r="I36" s="213">
        <v>13</v>
      </c>
      <c r="J36" s="101">
        <v>13</v>
      </c>
      <c r="K36" s="349">
        <v>13</v>
      </c>
      <c r="L36" s="220"/>
      <c r="M36" s="101"/>
      <c r="N36" s="330"/>
      <c r="O36" s="139"/>
    </row>
    <row r="37" spans="1:15" ht="12.95" customHeight="1">
      <c r="B37" s="11"/>
      <c r="C37" s="7"/>
      <c r="D37" s="7"/>
      <c r="E37" s="7"/>
      <c r="F37" s="110"/>
      <c r="G37" s="123"/>
      <c r="H37" s="7" t="s">
        <v>29</v>
      </c>
      <c r="I37" s="213">
        <f>I8+I13+I16+I28+I32</f>
        <v>475790</v>
      </c>
      <c r="J37" s="101">
        <f>J8+J13+J16+J28+J32</f>
        <v>475790</v>
      </c>
      <c r="K37" s="213">
        <f t="shared" ref="K37" si="13">K8+K13+K16+K28+K32</f>
        <v>293769</v>
      </c>
      <c r="L37" s="220">
        <f>L8+L13+L16+L28+L32</f>
        <v>0</v>
      </c>
      <c r="M37" s="101">
        <f>M8+M13+M16+M28+M32</f>
        <v>0</v>
      </c>
      <c r="N37" s="330">
        <f>N8+N13+N16+N28+N32</f>
        <v>0</v>
      </c>
      <c r="O37" s="138">
        <f t="shared" si="2"/>
        <v>0</v>
      </c>
    </row>
    <row r="38" spans="1:15" s="1" customFormat="1" ht="12.95" customHeight="1">
      <c r="A38" s="94"/>
      <c r="B38" s="11"/>
      <c r="C38" s="7"/>
      <c r="D38" s="7"/>
      <c r="E38" s="7"/>
      <c r="F38" s="110"/>
      <c r="G38" s="123"/>
      <c r="H38" s="7" t="s">
        <v>16</v>
      </c>
      <c r="I38" s="213">
        <f>I37</f>
        <v>475790</v>
      </c>
      <c r="J38" s="101">
        <f>J37</f>
        <v>475790</v>
      </c>
      <c r="K38" s="213">
        <f t="shared" ref="K38" si="14">K37</f>
        <v>293769</v>
      </c>
      <c r="L38" s="220">
        <f t="shared" ref="L38:N39" si="15">L37</f>
        <v>0</v>
      </c>
      <c r="M38" s="101">
        <f t="shared" si="15"/>
        <v>0</v>
      </c>
      <c r="N38" s="330">
        <f t="shared" si="15"/>
        <v>0</v>
      </c>
      <c r="O38" s="138">
        <f t="shared" si="2"/>
        <v>0</v>
      </c>
    </row>
    <row r="39" spans="1:15" s="1" customFormat="1" ht="12.95" customHeight="1">
      <c r="A39" s="94"/>
      <c r="B39" s="11"/>
      <c r="C39" s="7"/>
      <c r="D39" s="7"/>
      <c r="E39" s="7"/>
      <c r="F39" s="110"/>
      <c r="G39" s="123"/>
      <c r="H39" s="7" t="s">
        <v>17</v>
      </c>
      <c r="I39" s="14">
        <f>I38</f>
        <v>475790</v>
      </c>
      <c r="J39" s="14">
        <f>J38</f>
        <v>475790</v>
      </c>
      <c r="K39" s="213">
        <f t="shared" ref="K39" si="16">K38</f>
        <v>293769</v>
      </c>
      <c r="L39" s="220">
        <f t="shared" si="15"/>
        <v>0</v>
      </c>
      <c r="M39" s="101">
        <f t="shared" si="15"/>
        <v>0</v>
      </c>
      <c r="N39" s="330">
        <f t="shared" si="15"/>
        <v>0</v>
      </c>
      <c r="O39" s="138">
        <f t="shared" si="2"/>
        <v>0</v>
      </c>
    </row>
    <row r="40" spans="1:15" s="1" customFormat="1" ht="12.95" customHeight="1" thickBot="1">
      <c r="A40" s="94"/>
      <c r="B40" s="15"/>
      <c r="C40" s="16"/>
      <c r="D40" s="16"/>
      <c r="E40" s="16"/>
      <c r="F40" s="112"/>
      <c r="G40" s="125"/>
      <c r="H40" s="16"/>
      <c r="I40" s="53"/>
      <c r="J40" s="53"/>
      <c r="K40" s="271"/>
      <c r="L40" s="272"/>
      <c r="M40" s="53"/>
      <c r="N40" s="409"/>
      <c r="O40" s="143"/>
    </row>
    <row r="41" spans="1:15" s="1" customFormat="1" ht="12.95" customHeight="1">
      <c r="A41" s="94"/>
      <c r="B41" s="8"/>
      <c r="C41" s="8"/>
      <c r="D41" s="8"/>
      <c r="E41" s="97"/>
      <c r="F41" s="113"/>
      <c r="G41" s="126"/>
      <c r="H41" s="8"/>
      <c r="I41" s="34"/>
      <c r="J41" s="34"/>
      <c r="K41" s="34"/>
      <c r="L41" s="34"/>
      <c r="M41" s="34"/>
      <c r="N41" s="184"/>
      <c r="O41" s="144"/>
    </row>
    <row r="42" spans="1:15" ht="12.95" customHeight="1">
      <c r="B42" s="33"/>
      <c r="F42" s="113"/>
      <c r="G42" s="126"/>
      <c r="N42" s="181"/>
    </row>
    <row r="43" spans="1:15" ht="12.95" customHeight="1">
      <c r="B43" s="33"/>
      <c r="F43" s="113"/>
      <c r="G43" s="126"/>
      <c r="N43" s="181"/>
    </row>
    <row r="44" spans="1:15" ht="12.95" customHeight="1">
      <c r="B44" s="33"/>
      <c r="F44" s="113"/>
      <c r="G44" s="126"/>
      <c r="N44" s="181"/>
    </row>
    <row r="45" spans="1:15" ht="12.95" customHeight="1">
      <c r="B45" s="33"/>
      <c r="F45" s="113"/>
      <c r="G45" s="126"/>
      <c r="N45" s="181"/>
    </row>
    <row r="46" spans="1:15" ht="12.95" customHeight="1">
      <c r="B46" s="33"/>
      <c r="F46" s="113"/>
      <c r="G46" s="126"/>
      <c r="N46" s="181"/>
    </row>
    <row r="47" spans="1:15" ht="12.95" customHeight="1">
      <c r="B47" s="33"/>
      <c r="F47" s="113"/>
      <c r="G47" s="126"/>
      <c r="N47" s="181"/>
    </row>
    <row r="48" spans="1:15" ht="12.95" customHeight="1">
      <c r="B48" s="33"/>
      <c r="F48" s="113"/>
      <c r="G48" s="126"/>
      <c r="N48" s="181"/>
    </row>
    <row r="49" spans="2:14" ht="12.95" customHeight="1">
      <c r="B49" s="33"/>
      <c r="F49" s="113"/>
      <c r="G49" s="126"/>
      <c r="N49" s="181"/>
    </row>
    <row r="50" spans="2:14" ht="12.95" customHeight="1">
      <c r="B50" s="33"/>
      <c r="F50" s="113"/>
      <c r="G50" s="126"/>
      <c r="N50" s="181"/>
    </row>
    <row r="51" spans="2:14" ht="12.95" customHeight="1">
      <c r="B51" s="33"/>
      <c r="F51" s="113"/>
      <c r="G51" s="126"/>
      <c r="N51" s="181"/>
    </row>
    <row r="52" spans="2:14" ht="12.95" customHeight="1">
      <c r="F52" s="113"/>
      <c r="G52" s="126"/>
      <c r="N52" s="181"/>
    </row>
    <row r="53" spans="2:14" ht="12.95" customHeight="1">
      <c r="F53" s="113"/>
      <c r="G53" s="126"/>
      <c r="N53" s="181"/>
    </row>
    <row r="54" spans="2:14" ht="12.95" customHeight="1">
      <c r="F54" s="113"/>
      <c r="G54" s="126"/>
      <c r="N54" s="181"/>
    </row>
    <row r="55" spans="2:14" ht="12.95" customHeight="1">
      <c r="F55" s="113"/>
      <c r="G55" s="126"/>
      <c r="N55" s="181"/>
    </row>
    <row r="56" spans="2:14" ht="12.95" customHeight="1">
      <c r="F56" s="113"/>
      <c r="G56" s="126"/>
      <c r="N56" s="181"/>
    </row>
    <row r="57" spans="2:14" ht="12.95" customHeight="1">
      <c r="F57" s="113"/>
      <c r="G57" s="126"/>
      <c r="N57" s="181"/>
    </row>
    <row r="58" spans="2:14" ht="12.95" customHeight="1">
      <c r="F58" s="113"/>
      <c r="G58" s="126"/>
      <c r="N58" s="181"/>
    </row>
    <row r="59" spans="2:14" ht="12.95" customHeight="1">
      <c r="F59" s="113"/>
      <c r="G59" s="126"/>
      <c r="N59" s="181"/>
    </row>
    <row r="60" spans="2:14" ht="17.100000000000001" customHeight="1">
      <c r="F60" s="113"/>
      <c r="G60" s="126"/>
      <c r="N60" s="181"/>
    </row>
    <row r="61" spans="2:14" ht="17.100000000000001" customHeight="1">
      <c r="F61" s="113"/>
      <c r="G61" s="126"/>
      <c r="N61" s="181"/>
    </row>
    <row r="62" spans="2:14" ht="14.25">
      <c r="F62" s="113"/>
      <c r="G62" s="126"/>
      <c r="N62" s="181"/>
    </row>
    <row r="63" spans="2:14" ht="14.25">
      <c r="F63" s="113"/>
      <c r="G63" s="126"/>
      <c r="N63" s="181"/>
    </row>
    <row r="64" spans="2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9"/>
  <dimension ref="A1:Q96"/>
  <sheetViews>
    <sheetView topLeftCell="A11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58</v>
      </c>
      <c r="C2" s="418"/>
      <c r="D2" s="418"/>
      <c r="E2" s="418"/>
      <c r="F2" s="418"/>
      <c r="G2" s="418"/>
      <c r="H2" s="418"/>
      <c r="I2" s="418"/>
      <c r="J2" s="167"/>
      <c r="K2" s="167"/>
      <c r="L2" s="168"/>
      <c r="M2" s="168"/>
      <c r="N2" s="168"/>
      <c r="O2" s="171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59</v>
      </c>
      <c r="C7" s="6" t="s">
        <v>3</v>
      </c>
      <c r="D7" s="6" t="s">
        <v>4</v>
      </c>
      <c r="E7" s="293" t="s">
        <v>229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539380</v>
      </c>
      <c r="J8" s="70">
        <f t="shared" si="0"/>
        <v>539380</v>
      </c>
      <c r="K8" s="348">
        <f t="shared" si="0"/>
        <v>396557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469140</v>
      </c>
      <c r="J9" s="72">
        <v>469140</v>
      </c>
      <c r="K9" s="346">
        <v>350960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70240</v>
      </c>
      <c r="J10" s="72">
        <v>70240</v>
      </c>
      <c r="K10" s="346">
        <v>45597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49670</v>
      </c>
      <c r="J13" s="70">
        <f t="shared" si="3"/>
        <v>49670</v>
      </c>
      <c r="K13" s="348">
        <f t="shared" si="3"/>
        <v>37359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49670</v>
      </c>
      <c r="J14" s="72">
        <v>49670</v>
      </c>
      <c r="K14" s="346">
        <v>37359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101"/>
      <c r="K15" s="349"/>
      <c r="L15" s="220"/>
      <c r="M15" s="101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95300</v>
      </c>
      <c r="J16" s="105">
        <f t="shared" si="4"/>
        <v>95300</v>
      </c>
      <c r="K16" s="387">
        <f t="shared" si="4"/>
        <v>58364</v>
      </c>
      <c r="L16" s="226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3200</v>
      </c>
      <c r="J17" s="157">
        <v>3200</v>
      </c>
      <c r="K17" s="383">
        <v>402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24000</v>
      </c>
      <c r="J18" s="157">
        <v>24000</v>
      </c>
      <c r="K18" s="383">
        <v>10759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12000</v>
      </c>
      <c r="J19" s="157">
        <v>12000</v>
      </c>
      <c r="K19" s="383">
        <v>8007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6000</v>
      </c>
      <c r="J20" s="157">
        <v>6000</v>
      </c>
      <c r="K20" s="383">
        <v>5272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4000</v>
      </c>
      <c r="J21" s="159">
        <v>4000</v>
      </c>
      <c r="K21" s="346">
        <v>1879</v>
      </c>
      <c r="L21" s="209"/>
      <c r="M21" s="159">
        <v>0</v>
      </c>
      <c r="N21" s="328">
        <f t="shared" si="5"/>
        <v>0</v>
      </c>
      <c r="O21" s="139">
        <f t="shared" si="2"/>
        <v>0</v>
      </c>
      <c r="P21" s="33"/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157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5500</v>
      </c>
      <c r="J23" s="159">
        <v>5500</v>
      </c>
      <c r="K23" s="346">
        <v>4472</v>
      </c>
      <c r="L23" s="209"/>
      <c r="M23" s="159">
        <v>0</v>
      </c>
      <c r="N23" s="328">
        <f t="shared" si="5"/>
        <v>0</v>
      </c>
      <c r="O23" s="139">
        <f t="shared" si="2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1600</v>
      </c>
      <c r="J24" s="159">
        <v>1600</v>
      </c>
      <c r="K24" s="346">
        <v>0</v>
      </c>
      <c r="L24" s="209"/>
      <c r="M24" s="159">
        <v>0</v>
      </c>
      <c r="N24" s="328">
        <f t="shared" si="5"/>
        <v>0</v>
      </c>
      <c r="O24" s="139">
        <f t="shared" si="2"/>
        <v>0</v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39000</v>
      </c>
      <c r="J25" s="159">
        <v>39000</v>
      </c>
      <c r="K25" s="346">
        <v>27573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4900</v>
      </c>
      <c r="J28" s="106">
        <f t="shared" si="6"/>
        <v>4900</v>
      </c>
      <c r="K28" s="348">
        <f t="shared" si="6"/>
        <v>2225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4900</v>
      </c>
      <c r="J30" s="107">
        <v>4900</v>
      </c>
      <c r="K30" s="346">
        <v>2225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194">
        <v>17</v>
      </c>
      <c r="J32" s="156">
        <v>17</v>
      </c>
      <c r="K32" s="349">
        <v>16</v>
      </c>
      <c r="L32" s="220"/>
      <c r="M32" s="101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689250</v>
      </c>
      <c r="J33" s="101">
        <f>J8+J13+J16+J28</f>
        <v>689250</v>
      </c>
      <c r="K33" s="213">
        <f t="shared" ref="K33" si="8">K8+K13+K16+K28</f>
        <v>494505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</f>
        <v>689250</v>
      </c>
      <c r="J34" s="101">
        <f>J33</f>
        <v>689250</v>
      </c>
      <c r="K34" s="213">
        <f t="shared" ref="K34" si="9">K33</f>
        <v>494505</v>
      </c>
      <c r="L34" s="220">
        <f t="shared" ref="L34:N35" si="10">L33</f>
        <v>0</v>
      </c>
      <c r="M34" s="101">
        <f t="shared" si="10"/>
        <v>0</v>
      </c>
      <c r="N34" s="330">
        <f t="shared" si="10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689250</v>
      </c>
      <c r="J35" s="14">
        <f>J34</f>
        <v>689250</v>
      </c>
      <c r="K35" s="213">
        <f t="shared" ref="K35" si="11">K34</f>
        <v>494505</v>
      </c>
      <c r="L35" s="220">
        <f t="shared" si="10"/>
        <v>0</v>
      </c>
      <c r="M35" s="101">
        <f t="shared" si="10"/>
        <v>0</v>
      </c>
      <c r="N35" s="330">
        <f t="shared" si="10"/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B41" s="33"/>
      <c r="F41" s="113"/>
      <c r="G41" s="126"/>
      <c r="N41" s="183"/>
    </row>
    <row r="42" spans="1:15" ht="12.95" customHeight="1">
      <c r="B42" s="33"/>
      <c r="F42" s="113"/>
      <c r="G42" s="126"/>
      <c r="N42" s="183"/>
    </row>
    <row r="43" spans="1:15" ht="12.95" customHeight="1">
      <c r="B43" s="33"/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40"/>
  <dimension ref="A1:Q96"/>
  <sheetViews>
    <sheetView topLeftCell="A16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93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60</v>
      </c>
      <c r="C7" s="6" t="s">
        <v>3</v>
      </c>
      <c r="D7" s="6" t="s">
        <v>4</v>
      </c>
      <c r="E7" s="293" t="s">
        <v>229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67900</v>
      </c>
      <c r="J8" s="70">
        <f t="shared" si="0"/>
        <v>67900</v>
      </c>
      <c r="K8" s="348">
        <f t="shared" si="0"/>
        <v>48843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43">
        <v>59200</v>
      </c>
      <c r="J9" s="69">
        <v>59200</v>
      </c>
      <c r="K9" s="345">
        <v>43468</v>
      </c>
      <c r="L9" s="217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43">
        <v>8700</v>
      </c>
      <c r="J10" s="69">
        <v>8700</v>
      </c>
      <c r="K10" s="345">
        <v>5375</v>
      </c>
      <c r="L10" s="217"/>
      <c r="M10" s="69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14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6320</v>
      </c>
      <c r="J13" s="70">
        <f t="shared" si="3"/>
        <v>6320</v>
      </c>
      <c r="K13" s="348">
        <f t="shared" si="3"/>
        <v>4583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43">
        <v>6320</v>
      </c>
      <c r="J14" s="69">
        <v>6320</v>
      </c>
      <c r="K14" s="345">
        <v>4583</v>
      </c>
      <c r="L14" s="217"/>
      <c r="M14" s="69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2"/>
      <c r="J15" s="105"/>
      <c r="K15" s="387"/>
      <c r="L15" s="219"/>
      <c r="M15" s="105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11200</v>
      </c>
      <c r="J16" s="105">
        <f t="shared" si="4"/>
        <v>11200</v>
      </c>
      <c r="K16" s="387">
        <f t="shared" si="4"/>
        <v>5809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95">
        <v>700</v>
      </c>
      <c r="J17" s="155">
        <v>700</v>
      </c>
      <c r="K17" s="395">
        <v>99</v>
      </c>
      <c r="L17" s="206"/>
      <c r="M17" s="155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95">
        <v>0</v>
      </c>
      <c r="J18" s="155">
        <v>0</v>
      </c>
      <c r="K18" s="395">
        <v>0</v>
      </c>
      <c r="L18" s="206"/>
      <c r="M18" s="155">
        <v>0</v>
      </c>
      <c r="N18" s="328">
        <f t="shared" si="5"/>
        <v>0</v>
      </c>
      <c r="O18" s="139" t="str">
        <f t="shared" si="2"/>
        <v/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5">
        <v>3500</v>
      </c>
      <c r="J19" s="158">
        <v>3500</v>
      </c>
      <c r="K19" s="345">
        <v>1670</v>
      </c>
      <c r="L19" s="206"/>
      <c r="M19" s="158">
        <v>0</v>
      </c>
      <c r="N19" s="328">
        <f t="shared" si="5"/>
        <v>0</v>
      </c>
      <c r="O19" s="139">
        <f t="shared" si="2"/>
        <v>0</v>
      </c>
      <c r="P19" s="33"/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95">
        <v>1000</v>
      </c>
      <c r="J20" s="155">
        <v>1000</v>
      </c>
      <c r="K20" s="395">
        <v>468</v>
      </c>
      <c r="L20" s="206"/>
      <c r="M20" s="155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95">
        <v>0</v>
      </c>
      <c r="J21" s="155">
        <v>0</v>
      </c>
      <c r="K21" s="395">
        <v>0</v>
      </c>
      <c r="L21" s="206"/>
      <c r="M21" s="155">
        <v>0</v>
      </c>
      <c r="N21" s="328">
        <f t="shared" si="5"/>
        <v>0</v>
      </c>
      <c r="O21" s="139" t="str">
        <f t="shared" si="2"/>
        <v/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95">
        <v>0</v>
      </c>
      <c r="J22" s="155">
        <v>0</v>
      </c>
      <c r="K22" s="395">
        <v>0</v>
      </c>
      <c r="L22" s="206"/>
      <c r="M22" s="155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5">
        <v>0</v>
      </c>
      <c r="J23" s="158">
        <v>0</v>
      </c>
      <c r="K23" s="345">
        <v>0</v>
      </c>
      <c r="L23" s="206"/>
      <c r="M23" s="158">
        <v>0</v>
      </c>
      <c r="N23" s="328">
        <f t="shared" si="5"/>
        <v>0</v>
      </c>
      <c r="O23" s="139" t="str">
        <f t="shared" si="2"/>
        <v/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5">
        <v>0</v>
      </c>
      <c r="J24" s="158">
        <v>0</v>
      </c>
      <c r="K24" s="345">
        <v>0</v>
      </c>
      <c r="L24" s="206"/>
      <c r="M24" s="158">
        <v>0</v>
      </c>
      <c r="N24" s="328">
        <f t="shared" si="5"/>
        <v>0</v>
      </c>
      <c r="O24" s="139" t="str">
        <f t="shared" si="2"/>
        <v/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5">
        <v>6000</v>
      </c>
      <c r="J25" s="158">
        <v>6000</v>
      </c>
      <c r="K25" s="345">
        <v>3572</v>
      </c>
      <c r="L25" s="206"/>
      <c r="M25" s="158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18" t="s">
        <v>114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6" ht="12.95" customHeight="1">
      <c r="B27" s="9"/>
      <c r="C27" s="10"/>
      <c r="D27" s="10"/>
      <c r="E27" s="99"/>
      <c r="F27" s="111"/>
      <c r="G27" s="124"/>
      <c r="H27" s="10"/>
      <c r="I27" s="270"/>
      <c r="J27" s="106"/>
      <c r="K27" s="348"/>
      <c r="L27" s="226"/>
      <c r="M27" s="106"/>
      <c r="N27" s="330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I29+I30</f>
        <v>500</v>
      </c>
      <c r="J28" s="106">
        <f t="shared" si="6"/>
        <v>500</v>
      </c>
      <c r="K28" s="348">
        <f t="shared" si="6"/>
        <v>0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344">
        <v>0</v>
      </c>
      <c r="J29" s="93">
        <v>0</v>
      </c>
      <c r="K29" s="345">
        <v>0</v>
      </c>
      <c r="L29" s="221"/>
      <c r="M29" s="93">
        <v>0</v>
      </c>
      <c r="N29" s="328">
        <f t="shared" ref="N29:N30" si="7">SUM(L29:M29)</f>
        <v>0</v>
      </c>
      <c r="O29" s="139" t="str">
        <f t="shared" si="2"/>
        <v/>
      </c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344">
        <v>500</v>
      </c>
      <c r="J30" s="93">
        <v>500</v>
      </c>
      <c r="K30" s="345">
        <v>0</v>
      </c>
      <c r="L30" s="221"/>
      <c r="M30" s="93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213"/>
      <c r="J31" s="101"/>
      <c r="K31" s="349"/>
      <c r="L31" s="220"/>
      <c r="M31" s="101"/>
      <c r="N31" s="330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213">
        <v>3</v>
      </c>
      <c r="J32" s="101">
        <v>3</v>
      </c>
      <c r="K32" s="349">
        <v>3</v>
      </c>
      <c r="L32" s="220"/>
      <c r="M32" s="101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85920</v>
      </c>
      <c r="J33" s="101">
        <f>J8+J13+J16+J28</f>
        <v>85920</v>
      </c>
      <c r="K33" s="213">
        <f t="shared" ref="K33" si="8">K8+K13+K16+K28</f>
        <v>59235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</f>
        <v>85920</v>
      </c>
      <c r="J34" s="101">
        <f>J33</f>
        <v>85920</v>
      </c>
      <c r="K34" s="213">
        <f t="shared" ref="K34" si="9">K33</f>
        <v>59235</v>
      </c>
      <c r="L34" s="220">
        <f t="shared" ref="L34:N35" si="10">L33</f>
        <v>0</v>
      </c>
      <c r="M34" s="101">
        <f t="shared" si="10"/>
        <v>0</v>
      </c>
      <c r="N34" s="330">
        <f t="shared" si="10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85920</v>
      </c>
      <c r="J35" s="14">
        <f>J34</f>
        <v>85920</v>
      </c>
      <c r="K35" s="213">
        <f t="shared" ref="K35" si="11">K34</f>
        <v>59235</v>
      </c>
      <c r="L35" s="220">
        <f t="shared" si="10"/>
        <v>0</v>
      </c>
      <c r="M35" s="101">
        <f t="shared" si="10"/>
        <v>0</v>
      </c>
      <c r="N35" s="330">
        <f t="shared" si="10"/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F40" s="113"/>
      <c r="G40" s="126"/>
      <c r="N40" s="181"/>
    </row>
    <row r="41" spans="1:15" ht="12.95" customHeight="1"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41"/>
  <dimension ref="A1:Q96"/>
  <sheetViews>
    <sheetView topLeftCell="A12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204</v>
      </c>
      <c r="C2" s="418"/>
      <c r="D2" s="418"/>
      <c r="E2" s="418"/>
      <c r="F2" s="418"/>
      <c r="G2" s="418"/>
      <c r="H2" s="418"/>
      <c r="I2" s="418"/>
      <c r="J2" s="167"/>
      <c r="K2" s="167"/>
      <c r="L2" s="168"/>
      <c r="M2" s="168"/>
      <c r="N2" s="168"/>
      <c r="O2" s="171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61</v>
      </c>
      <c r="C7" s="6" t="s">
        <v>3</v>
      </c>
      <c r="D7" s="6" t="s">
        <v>4</v>
      </c>
      <c r="E7" s="293" t="s">
        <v>229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483570</v>
      </c>
      <c r="J8" s="70">
        <f t="shared" si="0"/>
        <v>483570</v>
      </c>
      <c r="K8" s="348">
        <f t="shared" si="0"/>
        <v>349595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422300</v>
      </c>
      <c r="J9" s="72">
        <v>422300</v>
      </c>
      <c r="K9" s="346">
        <v>306391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61270</v>
      </c>
      <c r="J10" s="72">
        <v>61270</v>
      </c>
      <c r="K10" s="346">
        <v>43204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148" t="s">
        <v>104</v>
      </c>
      <c r="I11" s="343">
        <v>0</v>
      </c>
      <c r="J11" s="69">
        <v>0</v>
      </c>
      <c r="K11" s="345">
        <v>0</v>
      </c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  <c r="Q12" s="33"/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44740</v>
      </c>
      <c r="J13" s="70">
        <f t="shared" si="3"/>
        <v>44740</v>
      </c>
      <c r="K13" s="348">
        <f t="shared" si="3"/>
        <v>33317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44740</v>
      </c>
      <c r="J14" s="72">
        <v>44740</v>
      </c>
      <c r="K14" s="346">
        <v>33317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213"/>
      <c r="J15" s="101"/>
      <c r="K15" s="349"/>
      <c r="L15" s="220"/>
      <c r="M15" s="101"/>
      <c r="N15" s="330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87810</v>
      </c>
      <c r="J16" s="105">
        <f t="shared" si="4"/>
        <v>87810</v>
      </c>
      <c r="K16" s="387">
        <f t="shared" si="4"/>
        <v>36646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2400</v>
      </c>
      <c r="J17" s="157">
        <v>2400</v>
      </c>
      <c r="K17" s="383">
        <v>533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4500</v>
      </c>
      <c r="J18" s="157">
        <v>4500</v>
      </c>
      <c r="K18" s="383">
        <v>2741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46">
        <v>12410</v>
      </c>
      <c r="J19" s="159">
        <v>12410</v>
      </c>
      <c r="K19" s="346">
        <v>5789</v>
      </c>
      <c r="L19" s="209"/>
      <c r="M19" s="159">
        <v>0</v>
      </c>
      <c r="N19" s="328">
        <f t="shared" si="5"/>
        <v>0</v>
      </c>
      <c r="O19" s="139">
        <f t="shared" si="2"/>
        <v>0</v>
      </c>
      <c r="P19" s="33"/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12000</v>
      </c>
      <c r="J20" s="157">
        <v>12000</v>
      </c>
      <c r="K20" s="383">
        <v>7987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46">
        <v>3000</v>
      </c>
      <c r="J21" s="159">
        <v>3000</v>
      </c>
      <c r="K21" s="346">
        <v>602</v>
      </c>
      <c r="L21" s="209"/>
      <c r="M21" s="159">
        <v>0</v>
      </c>
      <c r="N21" s="328">
        <f t="shared" si="5"/>
        <v>0</v>
      </c>
      <c r="O21" s="139">
        <f t="shared" si="2"/>
        <v>0</v>
      </c>
      <c r="P21" s="33"/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83">
        <v>0</v>
      </c>
      <c r="J22" s="157">
        <v>0</v>
      </c>
      <c r="K22" s="383">
        <v>0</v>
      </c>
      <c r="L22" s="209"/>
      <c r="M22" s="157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3000</v>
      </c>
      <c r="J23" s="159">
        <v>3000</v>
      </c>
      <c r="K23" s="346">
        <v>1338</v>
      </c>
      <c r="L23" s="209"/>
      <c r="M23" s="159">
        <v>0</v>
      </c>
      <c r="N23" s="328">
        <f t="shared" si="5"/>
        <v>0</v>
      </c>
      <c r="O23" s="139">
        <f t="shared" si="2"/>
        <v>0</v>
      </c>
      <c r="P23" s="33"/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800</v>
      </c>
      <c r="J24" s="159">
        <v>800</v>
      </c>
      <c r="K24" s="346">
        <v>308</v>
      </c>
      <c r="L24" s="209"/>
      <c r="M24" s="159">
        <v>0</v>
      </c>
      <c r="N24" s="328">
        <f t="shared" si="5"/>
        <v>0</v>
      </c>
      <c r="O24" s="139">
        <f t="shared" si="2"/>
        <v>0</v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49700</v>
      </c>
      <c r="J25" s="159">
        <v>49700</v>
      </c>
      <c r="K25" s="346">
        <v>17348</v>
      </c>
      <c r="L25" s="209"/>
      <c r="M25" s="159">
        <v>0</v>
      </c>
      <c r="N25" s="328">
        <f t="shared" si="5"/>
        <v>0</v>
      </c>
      <c r="O25" s="139">
        <f t="shared" si="2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18" t="s">
        <v>115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>I29+I30</f>
        <v>3000</v>
      </c>
      <c r="J28" s="106">
        <f>J29+J30</f>
        <v>3000</v>
      </c>
      <c r="K28" s="348">
        <f>K29+K30</f>
        <v>245</v>
      </c>
      <c r="L28" s="226">
        <f>SUM(L29:L30)</f>
        <v>0</v>
      </c>
      <c r="M28" s="106">
        <f>M29+M30</f>
        <v>0</v>
      </c>
      <c r="N28" s="330">
        <f>N29+N30</f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6">SUM(L29:M29)</f>
        <v>0</v>
      </c>
      <c r="O29" s="139" t="str">
        <f t="shared" si="2"/>
        <v/>
      </c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3000</v>
      </c>
      <c r="J30" s="107">
        <v>3000</v>
      </c>
      <c r="K30" s="346">
        <v>245</v>
      </c>
      <c r="L30" s="260"/>
      <c r="M30" s="107">
        <v>0</v>
      </c>
      <c r="N30" s="328">
        <f t="shared" si="6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381"/>
      <c r="J31" s="104"/>
      <c r="K31" s="383"/>
      <c r="L31" s="259"/>
      <c r="M31" s="104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270">
        <v>13</v>
      </c>
      <c r="J32" s="106">
        <v>13</v>
      </c>
      <c r="K32" s="348">
        <v>12</v>
      </c>
      <c r="L32" s="226"/>
      <c r="M32" s="106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619120</v>
      </c>
      <c r="J33" s="101">
        <f>J8+J13+J16+J28</f>
        <v>619120</v>
      </c>
      <c r="K33" s="213">
        <f t="shared" ref="K33" si="7">K8+K13+K16+K28</f>
        <v>419803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>
        <f>I33</f>
        <v>619120</v>
      </c>
      <c r="J34" s="101">
        <f>J33</f>
        <v>619120</v>
      </c>
      <c r="K34" s="213">
        <f t="shared" ref="K34" si="8">K33</f>
        <v>419803</v>
      </c>
      <c r="L34" s="220">
        <f t="shared" ref="L34:N35" si="9">L33</f>
        <v>0</v>
      </c>
      <c r="M34" s="101">
        <f t="shared" si="9"/>
        <v>0</v>
      </c>
      <c r="N34" s="330">
        <f t="shared" si="9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619120</v>
      </c>
      <c r="J35" s="14">
        <f>J34</f>
        <v>619120</v>
      </c>
      <c r="K35" s="213">
        <f t="shared" ref="K35" si="10">K34</f>
        <v>419803</v>
      </c>
      <c r="L35" s="220">
        <f t="shared" si="9"/>
        <v>0</v>
      </c>
      <c r="M35" s="101">
        <f t="shared" si="9"/>
        <v>0</v>
      </c>
      <c r="N35" s="330">
        <f t="shared" si="9"/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B39" s="33"/>
      <c r="F39" s="113"/>
      <c r="G39" s="126"/>
      <c r="N39" s="183"/>
    </row>
    <row r="40" spans="1:15" ht="12.95" customHeight="1">
      <c r="B40" s="33"/>
      <c r="F40" s="113"/>
      <c r="G40" s="126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44"/>
  <dimension ref="A1:Q96"/>
  <sheetViews>
    <sheetView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3" width="14.7109375" style="36" customWidth="1"/>
    <col min="14" max="14" width="15.7109375" style="36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A2" s="166"/>
      <c r="B2" s="417" t="s">
        <v>73</v>
      </c>
      <c r="C2" s="418"/>
      <c r="D2" s="418"/>
      <c r="E2" s="418"/>
      <c r="F2" s="418"/>
      <c r="G2" s="418"/>
      <c r="H2" s="418"/>
      <c r="I2" s="418"/>
      <c r="J2" s="167"/>
      <c r="K2" s="167"/>
      <c r="L2" s="168"/>
      <c r="M2" s="168"/>
      <c r="N2" s="168"/>
      <c r="O2" s="171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72</v>
      </c>
      <c r="C7" s="6" t="s">
        <v>3</v>
      </c>
      <c r="D7" s="6" t="s">
        <v>4</v>
      </c>
      <c r="E7" s="293" t="s">
        <v>230</v>
      </c>
      <c r="F7" s="4"/>
      <c r="G7" s="96"/>
      <c r="H7" s="4"/>
      <c r="I7" s="230"/>
      <c r="J7" s="51"/>
      <c r="K7" s="230"/>
      <c r="L7" s="257"/>
      <c r="M7" s="51"/>
      <c r="N7" s="377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342">
        <f t="shared" ref="I8:N8" si="0">SUM(I9:I11)</f>
        <v>410060</v>
      </c>
      <c r="J8" s="70">
        <f t="shared" si="0"/>
        <v>410060</v>
      </c>
      <c r="K8" s="348">
        <v>304757</v>
      </c>
      <c r="L8" s="216">
        <f t="shared" si="0"/>
        <v>0</v>
      </c>
      <c r="M8" s="70">
        <f t="shared" si="0"/>
        <v>0</v>
      </c>
      <c r="N8" s="327">
        <f t="shared" si="0"/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388">
        <v>352240</v>
      </c>
      <c r="J9" s="72">
        <v>352240</v>
      </c>
      <c r="K9" s="346">
        <v>263726</v>
      </c>
      <c r="L9" s="264"/>
      <c r="M9" s="72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388">
        <v>57820</v>
      </c>
      <c r="J10" s="72">
        <v>57820</v>
      </c>
      <c r="K10" s="346">
        <v>41031</v>
      </c>
      <c r="L10" s="264"/>
      <c r="M10" s="72">
        <v>0</v>
      </c>
      <c r="N10" s="328">
        <f t="shared" ref="N10:N11" si="1">SUM(L10:M10)</f>
        <v>0</v>
      </c>
      <c r="O10" s="139">
        <f t="shared" ref="O10:O35" si="2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343">
        <v>0</v>
      </c>
      <c r="J11" s="69">
        <v>0</v>
      </c>
      <c r="K11" s="345"/>
      <c r="L11" s="217"/>
      <c r="M11" s="69">
        <v>0</v>
      </c>
      <c r="N11" s="328">
        <f t="shared" si="1"/>
        <v>0</v>
      </c>
      <c r="O11" s="139" t="str">
        <f t="shared" si="2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0"/>
      <c r="I12" s="342"/>
      <c r="J12" s="70"/>
      <c r="K12" s="348"/>
      <c r="L12" s="216"/>
      <c r="M12" s="70"/>
      <c r="N12" s="327"/>
      <c r="O12" s="139" t="str">
        <f t="shared" si="2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342">
        <f t="shared" ref="I13:N13" si="3">I14</f>
        <v>37650</v>
      </c>
      <c r="J13" s="70">
        <f t="shared" si="3"/>
        <v>37650</v>
      </c>
      <c r="K13" s="348">
        <v>28003</v>
      </c>
      <c r="L13" s="216">
        <f t="shared" si="3"/>
        <v>0</v>
      </c>
      <c r="M13" s="70">
        <f t="shared" si="3"/>
        <v>0</v>
      </c>
      <c r="N13" s="327">
        <f t="shared" si="3"/>
        <v>0</v>
      </c>
      <c r="O13" s="138">
        <f t="shared" si="2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388">
        <v>37650</v>
      </c>
      <c r="J14" s="72">
        <v>37650</v>
      </c>
      <c r="K14" s="346">
        <v>28003</v>
      </c>
      <c r="L14" s="264"/>
      <c r="M14" s="72">
        <v>0</v>
      </c>
      <c r="N14" s="328">
        <f>SUM(L14:M14)</f>
        <v>0</v>
      </c>
      <c r="O14" s="139">
        <f t="shared" si="2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381"/>
      <c r="J15" s="104"/>
      <c r="K15" s="383"/>
      <c r="L15" s="259"/>
      <c r="M15" s="104"/>
      <c r="N15" s="329"/>
      <c r="O15" s="139" t="str">
        <f t="shared" si="2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382">
        <f t="shared" ref="I16:N16" si="4">SUM(I17:I26)</f>
        <v>30120</v>
      </c>
      <c r="J16" s="105">
        <f t="shared" si="4"/>
        <v>30120</v>
      </c>
      <c r="K16" s="387">
        <v>17350</v>
      </c>
      <c r="L16" s="219">
        <f t="shared" si="4"/>
        <v>0</v>
      </c>
      <c r="M16" s="105">
        <f t="shared" si="4"/>
        <v>0</v>
      </c>
      <c r="N16" s="330">
        <f t="shared" si="4"/>
        <v>0</v>
      </c>
      <c r="O16" s="138">
        <f t="shared" si="2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383">
        <v>1600</v>
      </c>
      <c r="J17" s="157">
        <v>1600</v>
      </c>
      <c r="K17" s="383">
        <v>572</v>
      </c>
      <c r="L17" s="209"/>
      <c r="M17" s="157">
        <v>0</v>
      </c>
      <c r="N17" s="328">
        <f t="shared" ref="N17:N26" si="5">SUM(L17:M17)</f>
        <v>0</v>
      </c>
      <c r="O17" s="139">
        <f t="shared" si="2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383">
        <v>6000</v>
      </c>
      <c r="J18" s="157">
        <v>6000</v>
      </c>
      <c r="K18" s="383">
        <v>3660</v>
      </c>
      <c r="L18" s="209"/>
      <c r="M18" s="157">
        <v>0</v>
      </c>
      <c r="N18" s="328">
        <f t="shared" si="5"/>
        <v>0</v>
      </c>
      <c r="O18" s="139">
        <f t="shared" si="2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383">
        <v>8500</v>
      </c>
      <c r="J19" s="157">
        <v>8500</v>
      </c>
      <c r="K19" s="383">
        <v>5295</v>
      </c>
      <c r="L19" s="209"/>
      <c r="M19" s="157">
        <v>0</v>
      </c>
      <c r="N19" s="328">
        <f t="shared" si="5"/>
        <v>0</v>
      </c>
      <c r="O19" s="139">
        <f t="shared" si="2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383">
        <v>1000</v>
      </c>
      <c r="J20" s="157">
        <v>1000</v>
      </c>
      <c r="K20" s="383">
        <v>386</v>
      </c>
      <c r="L20" s="209"/>
      <c r="M20" s="157">
        <v>0</v>
      </c>
      <c r="N20" s="328">
        <f t="shared" si="5"/>
        <v>0</v>
      </c>
      <c r="O20" s="139">
        <f t="shared" si="2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383">
        <v>5500</v>
      </c>
      <c r="J21" s="157">
        <v>5500</v>
      </c>
      <c r="K21" s="383">
        <v>2617</v>
      </c>
      <c r="L21" s="209"/>
      <c r="M21" s="157">
        <v>0</v>
      </c>
      <c r="N21" s="328">
        <f t="shared" si="5"/>
        <v>0</v>
      </c>
      <c r="O21" s="139">
        <f t="shared" si="2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346">
        <v>0</v>
      </c>
      <c r="J22" s="159">
        <v>0</v>
      </c>
      <c r="K22" s="346">
        <v>0</v>
      </c>
      <c r="L22" s="209"/>
      <c r="M22" s="159">
        <v>0</v>
      </c>
      <c r="N22" s="328">
        <f t="shared" si="5"/>
        <v>0</v>
      </c>
      <c r="O22" s="139" t="str">
        <f t="shared" si="2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346">
        <v>4000</v>
      </c>
      <c r="J23" s="159">
        <v>4000</v>
      </c>
      <c r="K23" s="346">
        <v>2392</v>
      </c>
      <c r="L23" s="209"/>
      <c r="M23" s="159">
        <v>0</v>
      </c>
      <c r="N23" s="328">
        <f t="shared" si="5"/>
        <v>0</v>
      </c>
      <c r="O23" s="139">
        <f t="shared" si="2"/>
        <v>0</v>
      </c>
      <c r="P23" s="33"/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346">
        <v>1000</v>
      </c>
      <c r="J24" s="159">
        <v>1000</v>
      </c>
      <c r="K24" s="346">
        <v>722</v>
      </c>
      <c r="L24" s="209"/>
      <c r="M24" s="159">
        <v>0</v>
      </c>
      <c r="N24" s="328">
        <f t="shared" si="5"/>
        <v>0</v>
      </c>
      <c r="O24" s="139">
        <f t="shared" si="2"/>
        <v>0</v>
      </c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346">
        <v>2520</v>
      </c>
      <c r="J25" s="159">
        <v>2520</v>
      </c>
      <c r="K25" s="346">
        <v>1706</v>
      </c>
      <c r="L25" s="209"/>
      <c r="M25" s="159">
        <v>0</v>
      </c>
      <c r="N25" s="328">
        <f t="shared" si="5"/>
        <v>0</v>
      </c>
      <c r="O25" s="139">
        <f t="shared" si="2"/>
        <v>0</v>
      </c>
      <c r="P25" s="33"/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346">
        <v>0</v>
      </c>
      <c r="J26" s="159">
        <v>0</v>
      </c>
      <c r="K26" s="346">
        <v>0</v>
      </c>
      <c r="L26" s="209"/>
      <c r="M26" s="159">
        <v>0</v>
      </c>
      <c r="N26" s="328">
        <f t="shared" si="5"/>
        <v>0</v>
      </c>
      <c r="O26" s="139" t="str">
        <f t="shared" si="2"/>
        <v/>
      </c>
    </row>
    <row r="27" spans="1:16" s="1" customFormat="1" ht="12.95" customHeight="1">
      <c r="A27" s="94"/>
      <c r="B27" s="11"/>
      <c r="C27" s="7"/>
      <c r="D27" s="7"/>
      <c r="E27" s="7"/>
      <c r="F27" s="110"/>
      <c r="G27" s="123"/>
      <c r="H27" s="7"/>
      <c r="I27" s="269"/>
      <c r="J27" s="107"/>
      <c r="K27" s="346"/>
      <c r="L27" s="260"/>
      <c r="M27" s="107"/>
      <c r="N27" s="329"/>
      <c r="O27" s="139" t="str">
        <f t="shared" si="2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270">
        <f t="shared" ref="I28:N28" si="6">SUM(I29:I30)</f>
        <v>2000</v>
      </c>
      <c r="J28" s="106">
        <f t="shared" si="6"/>
        <v>2000</v>
      </c>
      <c r="K28" s="348">
        <v>923</v>
      </c>
      <c r="L28" s="226">
        <f t="shared" si="6"/>
        <v>0</v>
      </c>
      <c r="M28" s="106">
        <f t="shared" si="6"/>
        <v>0</v>
      </c>
      <c r="N28" s="330">
        <f t="shared" si="6"/>
        <v>0</v>
      </c>
      <c r="O28" s="138">
        <f t="shared" si="2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269">
        <v>0</v>
      </c>
      <c r="J29" s="107">
        <v>0</v>
      </c>
      <c r="K29" s="346">
        <v>0</v>
      </c>
      <c r="L29" s="260"/>
      <c r="M29" s="107">
        <v>0</v>
      </c>
      <c r="N29" s="328">
        <f t="shared" ref="N29:N30" si="7">SUM(L29:M29)</f>
        <v>0</v>
      </c>
      <c r="O29" s="139" t="str">
        <f t="shared" si="2"/>
        <v/>
      </c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269">
        <v>2000</v>
      </c>
      <c r="J30" s="107">
        <v>2000</v>
      </c>
      <c r="K30" s="346">
        <v>923</v>
      </c>
      <c r="L30" s="260"/>
      <c r="M30" s="107">
        <v>0</v>
      </c>
      <c r="N30" s="328">
        <f t="shared" si="7"/>
        <v>0</v>
      </c>
      <c r="O30" s="139">
        <f t="shared" si="2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269"/>
      <c r="J31" s="107"/>
      <c r="K31" s="346"/>
      <c r="L31" s="260"/>
      <c r="M31" s="107"/>
      <c r="N31" s="329"/>
      <c r="O31" s="139" t="str">
        <f t="shared" si="2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213">
        <v>14</v>
      </c>
      <c r="J32" s="101">
        <v>14</v>
      </c>
      <c r="K32" s="349">
        <v>14</v>
      </c>
      <c r="L32" s="220"/>
      <c r="M32" s="101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479830</v>
      </c>
      <c r="J33" s="101">
        <f>J8+J13+J16+J28</f>
        <v>479830</v>
      </c>
      <c r="K33" s="213">
        <f t="shared" ref="K33" si="8">K8+K13+K16+K28</f>
        <v>351033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2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>
        <f>I33</f>
        <v>479830</v>
      </c>
      <c r="J34" s="14">
        <f>J33</f>
        <v>479830</v>
      </c>
      <c r="K34" s="213">
        <f t="shared" ref="K34" si="9">K33</f>
        <v>351033</v>
      </c>
      <c r="L34" s="220">
        <f t="shared" ref="L34:N35" si="10">L33</f>
        <v>0</v>
      </c>
      <c r="M34" s="101">
        <f t="shared" si="10"/>
        <v>0</v>
      </c>
      <c r="N34" s="330">
        <f t="shared" si="10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479830</v>
      </c>
      <c r="J35" s="14">
        <f>J34</f>
        <v>479830</v>
      </c>
      <c r="K35" s="213">
        <f t="shared" ref="K35" si="11">K34</f>
        <v>351033</v>
      </c>
      <c r="L35" s="220">
        <f t="shared" si="10"/>
        <v>0</v>
      </c>
      <c r="M35" s="101">
        <f t="shared" si="10"/>
        <v>0</v>
      </c>
      <c r="N35" s="330">
        <f t="shared" si="10"/>
        <v>0</v>
      </c>
      <c r="O35" s="138">
        <f t="shared" si="2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26"/>
      <c r="J36" s="26"/>
      <c r="K36" s="214"/>
      <c r="L36" s="223"/>
      <c r="M36" s="26"/>
      <c r="N36" s="332"/>
      <c r="O36" s="141"/>
    </row>
    <row r="37" spans="1:15" ht="12.95" customHeight="1">
      <c r="F37" s="113"/>
      <c r="G37" s="126"/>
      <c r="N37" s="183"/>
    </row>
    <row r="38" spans="1:15" ht="12.95" customHeight="1">
      <c r="B38" s="33"/>
      <c r="F38" s="113"/>
      <c r="G38" s="126"/>
      <c r="N38" s="183"/>
    </row>
    <row r="39" spans="1:15" ht="12.95" customHeight="1">
      <c r="F39" s="113"/>
      <c r="G39" s="126"/>
      <c r="N39" s="183"/>
    </row>
    <row r="40" spans="1:15" ht="12.95" customHeight="1">
      <c r="F40" s="113"/>
      <c r="G40" s="126"/>
      <c r="N40" s="183"/>
    </row>
    <row r="41" spans="1:15" ht="12.95" customHeight="1">
      <c r="F41" s="113"/>
      <c r="G41" s="126"/>
      <c r="N41" s="183"/>
    </row>
    <row r="42" spans="1:15" ht="12.95" customHeight="1">
      <c r="F42" s="113"/>
      <c r="G42" s="126"/>
      <c r="N42" s="183"/>
    </row>
    <row r="43" spans="1:15" ht="12.95" customHeight="1">
      <c r="F43" s="113"/>
      <c r="G43" s="126"/>
      <c r="N43" s="183"/>
    </row>
    <row r="44" spans="1:15" ht="12.95" customHeight="1">
      <c r="F44" s="113"/>
      <c r="G44" s="126"/>
      <c r="N44" s="183"/>
    </row>
    <row r="45" spans="1:15" ht="12.95" customHeight="1">
      <c r="F45" s="113"/>
      <c r="G45" s="126"/>
      <c r="N45" s="183"/>
    </row>
    <row r="46" spans="1:15" ht="12.95" customHeight="1">
      <c r="F46" s="113"/>
      <c r="G46" s="126"/>
      <c r="N46" s="183"/>
    </row>
    <row r="47" spans="1:15" ht="12.95" customHeight="1">
      <c r="F47" s="113"/>
      <c r="G47" s="126"/>
      <c r="N47" s="183"/>
    </row>
    <row r="48" spans="1:15" ht="12.95" customHeight="1">
      <c r="F48" s="113"/>
      <c r="G48" s="126"/>
      <c r="N48" s="183"/>
    </row>
    <row r="49" spans="6:14" ht="12.95" customHeight="1">
      <c r="F49" s="113"/>
      <c r="G49" s="126"/>
      <c r="N49" s="183"/>
    </row>
    <row r="50" spans="6:14" ht="12.95" customHeight="1">
      <c r="F50" s="113"/>
      <c r="G50" s="126"/>
      <c r="N50" s="183"/>
    </row>
    <row r="51" spans="6:14" ht="12.95" customHeight="1">
      <c r="F51" s="113"/>
      <c r="G51" s="126"/>
      <c r="N51" s="183"/>
    </row>
    <row r="52" spans="6:14" ht="12.95" customHeight="1">
      <c r="F52" s="113"/>
      <c r="G52" s="126"/>
      <c r="N52" s="183"/>
    </row>
    <row r="53" spans="6:14" ht="12.95" customHeight="1">
      <c r="F53" s="113"/>
      <c r="G53" s="126"/>
      <c r="N53" s="183"/>
    </row>
    <row r="54" spans="6:14" ht="12.95" customHeight="1">
      <c r="F54" s="113"/>
      <c r="G54" s="126"/>
      <c r="N54" s="183"/>
    </row>
    <row r="55" spans="6:14" ht="12.95" customHeight="1">
      <c r="F55" s="113"/>
      <c r="G55" s="126"/>
      <c r="N55" s="183"/>
    </row>
    <row r="56" spans="6:14" ht="12.95" customHeight="1">
      <c r="F56" s="113"/>
      <c r="G56" s="126"/>
      <c r="N56" s="183"/>
    </row>
    <row r="57" spans="6:14" ht="12.95" customHeight="1">
      <c r="F57" s="113"/>
      <c r="G57" s="126"/>
      <c r="N57" s="183"/>
    </row>
    <row r="58" spans="6:14" ht="12.95" customHeight="1">
      <c r="F58" s="113"/>
      <c r="G58" s="126"/>
      <c r="N58" s="183"/>
    </row>
    <row r="59" spans="6:14" ht="12.95" customHeight="1">
      <c r="F59" s="113"/>
      <c r="G59" s="126"/>
      <c r="N59" s="183"/>
    </row>
    <row r="60" spans="6:14" ht="17.100000000000001" customHeight="1">
      <c r="F60" s="113"/>
      <c r="G60" s="126"/>
      <c r="N60" s="183"/>
    </row>
    <row r="61" spans="6:14" ht="14.25">
      <c r="F61" s="113"/>
      <c r="G61" s="126"/>
      <c r="N61" s="183"/>
    </row>
    <row r="62" spans="6:14" ht="14.25">
      <c r="F62" s="113"/>
      <c r="G62" s="126"/>
      <c r="N62" s="183"/>
    </row>
    <row r="63" spans="6:14" ht="14.25">
      <c r="F63" s="113"/>
      <c r="G63" s="126"/>
      <c r="N63" s="183"/>
    </row>
    <row r="64" spans="6:14" ht="14.25">
      <c r="F64" s="113"/>
      <c r="G64" s="126"/>
      <c r="N64" s="183"/>
    </row>
    <row r="65" spans="6:14" ht="14.25">
      <c r="F65" s="113"/>
      <c r="G65" s="126"/>
      <c r="N65" s="183"/>
    </row>
    <row r="66" spans="6:14" ht="14.25">
      <c r="F66" s="113"/>
      <c r="G66" s="126"/>
      <c r="N66" s="183"/>
    </row>
    <row r="67" spans="6:14" ht="14.25">
      <c r="F67" s="113"/>
      <c r="G67" s="126"/>
      <c r="N67" s="183"/>
    </row>
    <row r="68" spans="6:14" ht="14.25">
      <c r="F68" s="113"/>
      <c r="G68" s="126"/>
      <c r="N68" s="183"/>
    </row>
    <row r="69" spans="6:14" ht="14.25">
      <c r="F69" s="113"/>
      <c r="G69" s="126"/>
      <c r="N69" s="183"/>
    </row>
    <row r="70" spans="6:14" ht="14.25">
      <c r="F70" s="113"/>
      <c r="G70" s="126"/>
      <c r="N70" s="183"/>
    </row>
    <row r="71" spans="6:14" ht="14.25">
      <c r="F71" s="113"/>
      <c r="G71" s="126"/>
      <c r="N71" s="183"/>
    </row>
    <row r="72" spans="6:14" ht="14.25">
      <c r="F72" s="113"/>
      <c r="G72" s="126"/>
      <c r="N72" s="183"/>
    </row>
    <row r="73" spans="6:14" ht="14.25">
      <c r="F73" s="113"/>
      <c r="G73" s="126"/>
      <c r="N73" s="183"/>
    </row>
    <row r="74" spans="6:14" ht="14.25">
      <c r="F74" s="113"/>
      <c r="G74" s="113"/>
      <c r="N74" s="183"/>
    </row>
    <row r="75" spans="6:14" ht="14.25">
      <c r="F75" s="113"/>
      <c r="G75" s="113"/>
      <c r="N75" s="183"/>
    </row>
    <row r="76" spans="6:14" ht="14.25">
      <c r="F76" s="113"/>
      <c r="G76" s="113"/>
      <c r="N76" s="183"/>
    </row>
    <row r="77" spans="6:14" ht="14.25">
      <c r="F77" s="113"/>
      <c r="G77" s="113"/>
      <c r="N77" s="183"/>
    </row>
    <row r="78" spans="6:14" ht="14.25">
      <c r="F78" s="113"/>
      <c r="G78" s="113"/>
      <c r="N78" s="183"/>
    </row>
    <row r="79" spans="6:14" ht="14.25">
      <c r="F79" s="113"/>
      <c r="G79" s="113"/>
      <c r="N79" s="183"/>
    </row>
    <row r="80" spans="6:14" ht="14.25">
      <c r="F80" s="113"/>
      <c r="G80" s="113"/>
      <c r="N80" s="183"/>
    </row>
    <row r="81" spans="6:14" ht="14.25">
      <c r="F81" s="113"/>
      <c r="G81" s="113"/>
      <c r="N81" s="183"/>
    </row>
    <row r="82" spans="6:14" ht="14.25">
      <c r="F82" s="113"/>
      <c r="G82" s="113"/>
      <c r="N82" s="183"/>
    </row>
    <row r="83" spans="6:14" ht="14.25">
      <c r="F83" s="113"/>
      <c r="G83" s="113"/>
      <c r="N83" s="183"/>
    </row>
    <row r="84" spans="6:14" ht="14.25">
      <c r="F84" s="113"/>
      <c r="G84" s="113"/>
      <c r="N84" s="183"/>
    </row>
    <row r="85" spans="6:14" ht="14.25">
      <c r="F85" s="113"/>
      <c r="G85" s="113"/>
      <c r="N85" s="183"/>
    </row>
    <row r="86" spans="6:14" ht="14.25">
      <c r="F86" s="113"/>
      <c r="G86" s="113"/>
      <c r="N86" s="183"/>
    </row>
    <row r="87" spans="6:14" ht="14.25">
      <c r="F87" s="113"/>
      <c r="G87" s="113"/>
      <c r="N87" s="183"/>
    </row>
    <row r="88" spans="6:14" ht="14.25">
      <c r="F88" s="113"/>
      <c r="G88" s="113"/>
      <c r="N88" s="183"/>
    </row>
    <row r="89" spans="6:14" ht="14.25">
      <c r="F89" s="113"/>
      <c r="G89" s="113"/>
      <c r="N89" s="183"/>
    </row>
    <row r="90" spans="6:14" ht="14.25">
      <c r="F90" s="113"/>
      <c r="G90" s="113"/>
      <c r="N90" s="183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I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G61" sqref="G61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8" ht="13.5" thickBot="1"/>
    <row r="2" spans="1:18" s="166" customFormat="1" ht="20.100000000000001" customHeight="1" thickTop="1" thickBot="1">
      <c r="B2" s="417" t="s">
        <v>210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8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8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8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8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8" s="2" customFormat="1" ht="12.95" customHeight="1">
      <c r="A7" s="95"/>
      <c r="B7" s="5" t="s">
        <v>34</v>
      </c>
      <c r="C7" s="6" t="s">
        <v>3</v>
      </c>
      <c r="D7" s="6" t="s">
        <v>32</v>
      </c>
      <c r="E7" s="293" t="s">
        <v>224</v>
      </c>
      <c r="F7" s="4"/>
      <c r="G7" s="96"/>
      <c r="H7" s="4"/>
      <c r="I7" s="4"/>
      <c r="J7" s="4"/>
      <c r="K7" s="212"/>
      <c r="L7" s="3"/>
      <c r="M7" s="96"/>
      <c r="N7" s="326"/>
      <c r="O7" s="137"/>
    </row>
    <row r="8" spans="1:18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151">
        <f t="shared" ref="I8" si="0">SUM(I9:I12)</f>
        <v>0</v>
      </c>
      <c r="J8" s="151">
        <f t="shared" ref="J8" si="1">SUM(J9:J12)</f>
        <v>0</v>
      </c>
      <c r="K8" s="198">
        <f>SUM(K9:K11)</f>
        <v>0</v>
      </c>
      <c r="L8" s="303">
        <f t="shared" ref="L8" si="2">SUM(L9:L12)</f>
        <v>0</v>
      </c>
      <c r="M8" s="70">
        <f>SUM(M9:M12)</f>
        <v>0</v>
      </c>
      <c r="N8" s="327">
        <f>SUM(N9:N12)</f>
        <v>0</v>
      </c>
      <c r="O8" s="138" t="str">
        <f>IF(J8=0,"",N8/J8*100)</f>
        <v/>
      </c>
    </row>
    <row r="9" spans="1:18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154">
        <v>0</v>
      </c>
      <c r="J9" s="154">
        <v>0</v>
      </c>
      <c r="K9" s="197">
        <v>0</v>
      </c>
      <c r="L9" s="206">
        <v>0</v>
      </c>
      <c r="M9" s="69">
        <v>0</v>
      </c>
      <c r="N9" s="328">
        <f>SUM(L9:M9)</f>
        <v>0</v>
      </c>
      <c r="O9" s="139" t="str">
        <f>IF(J9=0,"",N9/J9*100)</f>
        <v/>
      </c>
    </row>
    <row r="10" spans="1:18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154">
        <v>0</v>
      </c>
      <c r="J10" s="154">
        <v>0</v>
      </c>
      <c r="K10" s="197">
        <v>0</v>
      </c>
      <c r="L10" s="206">
        <v>0</v>
      </c>
      <c r="M10" s="69">
        <v>0</v>
      </c>
      <c r="N10" s="328">
        <f t="shared" ref="N10:N11" si="3">SUM(L10:M10)</f>
        <v>0</v>
      </c>
      <c r="O10" s="139" t="str">
        <f t="shared" ref="O10:O33" si="4">IF(J10=0,"",N10/J10*100)</f>
        <v/>
      </c>
    </row>
    <row r="11" spans="1:18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154">
        <f t="shared" ref="I11:J11" si="5">SUM(G11:H11)</f>
        <v>0</v>
      </c>
      <c r="J11" s="154">
        <f t="shared" si="5"/>
        <v>0</v>
      </c>
      <c r="K11" s="197">
        <v>0</v>
      </c>
      <c r="L11" s="206">
        <v>0</v>
      </c>
      <c r="M11" s="69">
        <v>0</v>
      </c>
      <c r="N11" s="328">
        <f t="shared" si="3"/>
        <v>0</v>
      </c>
      <c r="O11" s="139" t="str">
        <f t="shared" si="4"/>
        <v/>
      </c>
      <c r="Q11" s="35"/>
    </row>
    <row r="12" spans="1:18" ht="8.1" customHeight="1">
      <c r="B12" s="9"/>
      <c r="C12" s="10"/>
      <c r="D12" s="10"/>
      <c r="E12" s="99"/>
      <c r="F12" s="111"/>
      <c r="G12" s="124"/>
      <c r="H12" s="18"/>
      <c r="I12" s="154"/>
      <c r="J12" s="154"/>
      <c r="K12" s="197"/>
      <c r="L12" s="206"/>
      <c r="M12" s="69"/>
      <c r="N12" s="328"/>
      <c r="O12" s="139" t="str">
        <f t="shared" si="4"/>
        <v/>
      </c>
    </row>
    <row r="13" spans="1:18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151">
        <f t="shared" ref="I13:L13" si="6">I14</f>
        <v>0</v>
      </c>
      <c r="J13" s="151">
        <f t="shared" si="6"/>
        <v>0</v>
      </c>
      <c r="K13" s="198">
        <f>K14</f>
        <v>0</v>
      </c>
      <c r="L13" s="303">
        <f t="shared" si="6"/>
        <v>0</v>
      </c>
      <c r="M13" s="70">
        <f>M14</f>
        <v>0</v>
      </c>
      <c r="N13" s="327">
        <f>N14</f>
        <v>0</v>
      </c>
      <c r="O13" s="138" t="str">
        <f t="shared" si="4"/>
        <v/>
      </c>
      <c r="R13" s="39"/>
    </row>
    <row r="14" spans="1:18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154">
        <v>0</v>
      </c>
      <c r="J14" s="154">
        <v>0</v>
      </c>
      <c r="K14" s="197">
        <v>0</v>
      </c>
      <c r="L14" s="206">
        <v>0</v>
      </c>
      <c r="M14" s="69">
        <v>0</v>
      </c>
      <c r="N14" s="328">
        <f>SUM(L14:M14)</f>
        <v>0</v>
      </c>
      <c r="O14" s="139" t="str">
        <f t="shared" si="4"/>
        <v/>
      </c>
      <c r="R14" s="33"/>
    </row>
    <row r="15" spans="1:18" ht="8.1" customHeight="1">
      <c r="B15" s="9"/>
      <c r="C15" s="10"/>
      <c r="D15" s="10"/>
      <c r="E15" s="99"/>
      <c r="F15" s="111"/>
      <c r="G15" s="124"/>
      <c r="H15" s="10"/>
      <c r="I15" s="154"/>
      <c r="J15" s="154"/>
      <c r="K15" s="197"/>
      <c r="L15" s="207"/>
      <c r="M15" s="92"/>
      <c r="N15" s="329"/>
      <c r="O15" s="139" t="str">
        <f t="shared" si="4"/>
        <v/>
      </c>
    </row>
    <row r="16" spans="1:18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151">
        <f t="shared" ref="I16" si="7">SUM(I17:I26)</f>
        <v>0</v>
      </c>
      <c r="J16" s="151">
        <f t="shared" ref="J16" si="8">SUM(J17:J26)</f>
        <v>0</v>
      </c>
      <c r="K16" s="198">
        <f>SUM(K17:K26)</f>
        <v>0</v>
      </c>
      <c r="L16" s="304">
        <f t="shared" ref="L16" si="9">SUM(L17:L26)</f>
        <v>0</v>
      </c>
      <c r="M16" s="105">
        <f>SUM(M17:M26)</f>
        <v>0</v>
      </c>
      <c r="N16" s="330">
        <f>SUM(N17:N26)</f>
        <v>0</v>
      </c>
      <c r="O16" s="138" t="str">
        <f t="shared" si="4"/>
        <v/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154">
        <v>0</v>
      </c>
      <c r="J17" s="154">
        <v>0</v>
      </c>
      <c r="K17" s="197">
        <v>0</v>
      </c>
      <c r="L17" s="207">
        <v>0</v>
      </c>
      <c r="M17" s="155">
        <v>0</v>
      </c>
      <c r="N17" s="328">
        <f t="shared" ref="N17:N26" si="10">SUM(L17:M17)</f>
        <v>0</v>
      </c>
      <c r="O17" s="139" t="str">
        <f t="shared" si="4"/>
        <v/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154">
        <f t="shared" ref="I18:J24" si="11">SUM(G18:H18)</f>
        <v>0</v>
      </c>
      <c r="J18" s="154">
        <f t="shared" si="11"/>
        <v>0</v>
      </c>
      <c r="K18" s="197">
        <v>0</v>
      </c>
      <c r="L18" s="207">
        <v>0</v>
      </c>
      <c r="M18" s="155">
        <v>0</v>
      </c>
      <c r="N18" s="328">
        <f t="shared" si="10"/>
        <v>0</v>
      </c>
      <c r="O18" s="139" t="str">
        <f t="shared" si="4"/>
        <v/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154">
        <v>0</v>
      </c>
      <c r="J19" s="154">
        <v>0</v>
      </c>
      <c r="K19" s="197">
        <v>0</v>
      </c>
      <c r="L19" s="207">
        <v>0</v>
      </c>
      <c r="M19" s="155">
        <v>0</v>
      </c>
      <c r="N19" s="328">
        <f t="shared" si="10"/>
        <v>0</v>
      </c>
      <c r="O19" s="139" t="str">
        <f t="shared" si="4"/>
        <v/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154">
        <f t="shared" si="11"/>
        <v>0</v>
      </c>
      <c r="J20" s="154">
        <f t="shared" si="11"/>
        <v>0</v>
      </c>
      <c r="K20" s="197">
        <v>0</v>
      </c>
      <c r="L20" s="207">
        <v>0</v>
      </c>
      <c r="M20" s="155">
        <v>0</v>
      </c>
      <c r="N20" s="328">
        <f t="shared" si="10"/>
        <v>0</v>
      </c>
      <c r="O20" s="139" t="str">
        <f t="shared" si="4"/>
        <v/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154">
        <f t="shared" si="11"/>
        <v>0</v>
      </c>
      <c r="J21" s="154">
        <f t="shared" si="11"/>
        <v>0</v>
      </c>
      <c r="K21" s="197">
        <v>0</v>
      </c>
      <c r="L21" s="207">
        <v>0</v>
      </c>
      <c r="M21" s="155">
        <v>0</v>
      </c>
      <c r="N21" s="328">
        <f t="shared" si="10"/>
        <v>0</v>
      </c>
      <c r="O21" s="139" t="str">
        <f t="shared" si="4"/>
        <v/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154">
        <f t="shared" si="11"/>
        <v>0</v>
      </c>
      <c r="J22" s="154">
        <f t="shared" si="11"/>
        <v>0</v>
      </c>
      <c r="K22" s="197">
        <v>0</v>
      </c>
      <c r="L22" s="207">
        <v>0</v>
      </c>
      <c r="M22" s="155">
        <v>0</v>
      </c>
      <c r="N22" s="328">
        <f t="shared" si="10"/>
        <v>0</v>
      </c>
      <c r="O22" s="139" t="str">
        <f t="shared" si="4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154">
        <v>0</v>
      </c>
      <c r="J23" s="154">
        <v>0</v>
      </c>
      <c r="K23" s="197">
        <v>0</v>
      </c>
      <c r="L23" s="207">
        <v>0</v>
      </c>
      <c r="M23" s="155">
        <v>0</v>
      </c>
      <c r="N23" s="328">
        <f t="shared" si="10"/>
        <v>0</v>
      </c>
      <c r="O23" s="139" t="str">
        <f t="shared" si="4"/>
        <v/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154">
        <f t="shared" si="11"/>
        <v>0</v>
      </c>
      <c r="J24" s="154">
        <f t="shared" si="11"/>
        <v>0</v>
      </c>
      <c r="K24" s="197">
        <v>0</v>
      </c>
      <c r="L24" s="207">
        <v>0</v>
      </c>
      <c r="M24" s="155">
        <v>0</v>
      </c>
      <c r="N24" s="328">
        <f t="shared" si="10"/>
        <v>0</v>
      </c>
      <c r="O24" s="139" t="str">
        <f t="shared" si="4"/>
        <v/>
      </c>
      <c r="P24" s="33"/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154">
        <v>0</v>
      </c>
      <c r="J25" s="154">
        <v>0</v>
      </c>
      <c r="K25" s="197">
        <v>0</v>
      </c>
      <c r="L25" s="206">
        <v>0</v>
      </c>
      <c r="M25" s="158">
        <v>0</v>
      </c>
      <c r="N25" s="328">
        <f t="shared" si="10"/>
        <v>0</v>
      </c>
      <c r="O25" s="139" t="str">
        <f t="shared" si="4"/>
        <v/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54">
        <v>0</v>
      </c>
      <c r="J26" s="154">
        <v>0</v>
      </c>
      <c r="K26" s="197">
        <v>0</v>
      </c>
      <c r="L26" s="207">
        <v>0</v>
      </c>
      <c r="M26" s="155">
        <v>0</v>
      </c>
      <c r="N26" s="328">
        <f t="shared" si="10"/>
        <v>0</v>
      </c>
      <c r="O26" s="139" t="str">
        <f t="shared" si="4"/>
        <v/>
      </c>
    </row>
    <row r="27" spans="1:16" ht="8.1" customHeight="1">
      <c r="B27" s="9"/>
      <c r="C27" s="10"/>
      <c r="D27" s="10"/>
      <c r="E27" s="99"/>
      <c r="F27" s="111"/>
      <c r="G27" s="124"/>
      <c r="H27" s="10"/>
      <c r="I27" s="151"/>
      <c r="J27" s="151"/>
      <c r="K27" s="198"/>
      <c r="L27" s="302"/>
      <c r="M27" s="101"/>
      <c r="N27" s="330"/>
      <c r="O27" s="139" t="str">
        <f t="shared" si="4"/>
        <v/>
      </c>
    </row>
    <row r="28" spans="1:16" s="1" customFormat="1" ht="12.95" customHeight="1">
      <c r="A28" s="94"/>
      <c r="B28" s="11"/>
      <c r="C28" s="7"/>
      <c r="D28" s="7"/>
      <c r="E28" s="292"/>
      <c r="F28" s="121">
        <v>614000</v>
      </c>
      <c r="G28" s="135"/>
      <c r="H28" s="7" t="s">
        <v>81</v>
      </c>
      <c r="I28" s="151">
        <f t="shared" ref="I28:N28" si="12">SUM(I29:I29)</f>
        <v>0</v>
      </c>
      <c r="J28" s="151">
        <f t="shared" si="12"/>
        <v>0</v>
      </c>
      <c r="K28" s="198">
        <f t="shared" si="12"/>
        <v>0</v>
      </c>
      <c r="L28" s="302">
        <f t="shared" si="12"/>
        <v>0</v>
      </c>
      <c r="M28" s="101">
        <f t="shared" si="12"/>
        <v>0</v>
      </c>
      <c r="N28" s="330">
        <f t="shared" si="12"/>
        <v>0</v>
      </c>
      <c r="O28" s="138" t="str">
        <f t="shared" si="4"/>
        <v/>
      </c>
    </row>
    <row r="29" spans="1:16" ht="12.95" customHeight="1">
      <c r="B29" s="9"/>
      <c r="C29" s="10"/>
      <c r="D29" s="21"/>
      <c r="E29" s="21"/>
      <c r="F29" s="146">
        <v>614200</v>
      </c>
      <c r="G29" s="132" t="s">
        <v>131</v>
      </c>
      <c r="H29" s="28" t="s">
        <v>21</v>
      </c>
      <c r="I29" s="154">
        <v>0</v>
      </c>
      <c r="J29" s="154">
        <v>0</v>
      </c>
      <c r="K29" s="197">
        <v>0</v>
      </c>
      <c r="L29" s="206">
        <v>0</v>
      </c>
      <c r="M29" s="93">
        <v>0</v>
      </c>
      <c r="N29" s="328">
        <f>SUM(L29:M29)</f>
        <v>0</v>
      </c>
      <c r="O29" s="139" t="str">
        <f t="shared" si="4"/>
        <v/>
      </c>
    </row>
    <row r="30" spans="1:16" ht="8.1" customHeight="1">
      <c r="B30" s="9"/>
      <c r="C30" s="10"/>
      <c r="D30" s="10"/>
      <c r="E30" s="288"/>
      <c r="F30" s="119"/>
      <c r="G30" s="131"/>
      <c r="H30" s="10"/>
      <c r="I30" s="154"/>
      <c r="J30" s="154"/>
      <c r="K30" s="197"/>
      <c r="L30" s="207"/>
      <c r="M30" s="92"/>
      <c r="N30" s="329"/>
      <c r="O30" s="139" t="str">
        <f t="shared" si="4"/>
        <v/>
      </c>
    </row>
    <row r="31" spans="1:16" s="1" customFormat="1" ht="12.95" customHeight="1">
      <c r="A31" s="94"/>
      <c r="B31" s="11"/>
      <c r="C31" s="7"/>
      <c r="D31" s="7"/>
      <c r="E31" s="7"/>
      <c r="F31" s="110">
        <v>821000</v>
      </c>
      <c r="G31" s="123"/>
      <c r="H31" s="7" t="s">
        <v>12</v>
      </c>
      <c r="I31" s="151">
        <f t="shared" ref="I31" si="13">SUM(I32:I33)</f>
        <v>0</v>
      </c>
      <c r="J31" s="151">
        <f t="shared" ref="J31" si="14">SUM(J32:J33)</f>
        <v>0</v>
      </c>
      <c r="K31" s="198">
        <f>SUM(K32:K33)</f>
        <v>0</v>
      </c>
      <c r="L31" s="302">
        <f t="shared" ref="L31" si="15">SUM(L32:L33)</f>
        <v>0</v>
      </c>
      <c r="M31" s="101">
        <f>SUM(M32:M33)</f>
        <v>0</v>
      </c>
      <c r="N31" s="330">
        <f>SUM(N32:N33)</f>
        <v>0</v>
      </c>
      <c r="O31" s="138" t="str">
        <f t="shared" si="4"/>
        <v/>
      </c>
    </row>
    <row r="32" spans="1:16" ht="12.95" customHeight="1">
      <c r="B32" s="9"/>
      <c r="C32" s="10"/>
      <c r="D32" s="10"/>
      <c r="E32" s="99"/>
      <c r="F32" s="111">
        <v>821200</v>
      </c>
      <c r="G32" s="124"/>
      <c r="H32" s="10" t="s">
        <v>13</v>
      </c>
      <c r="I32" s="154">
        <f t="shared" ref="I32:J32" si="16">SUM(G32:H32)</f>
        <v>0</v>
      </c>
      <c r="J32" s="154">
        <f t="shared" si="16"/>
        <v>0</v>
      </c>
      <c r="K32" s="197">
        <v>0</v>
      </c>
      <c r="L32" s="206">
        <v>0</v>
      </c>
      <c r="M32" s="93">
        <v>0</v>
      </c>
      <c r="N32" s="328">
        <f t="shared" ref="N32:N33" si="17">SUM(L32:M32)</f>
        <v>0</v>
      </c>
      <c r="O32" s="139" t="str">
        <f t="shared" si="4"/>
        <v/>
      </c>
    </row>
    <row r="33" spans="1:15" ht="12.95" customHeight="1">
      <c r="B33" s="9"/>
      <c r="C33" s="10"/>
      <c r="D33" s="10"/>
      <c r="E33" s="99"/>
      <c r="F33" s="111">
        <v>821300</v>
      </c>
      <c r="G33" s="124"/>
      <c r="H33" s="10" t="s">
        <v>14</v>
      </c>
      <c r="I33" s="154">
        <v>0</v>
      </c>
      <c r="J33" s="154">
        <v>0</v>
      </c>
      <c r="K33" s="197">
        <v>0</v>
      </c>
      <c r="L33" s="207">
        <v>0</v>
      </c>
      <c r="M33" s="92">
        <v>0</v>
      </c>
      <c r="N33" s="328">
        <f t="shared" si="17"/>
        <v>0</v>
      </c>
      <c r="O33" s="139" t="str">
        <f t="shared" si="4"/>
        <v/>
      </c>
    </row>
    <row r="34" spans="1:15" ht="8.1" customHeight="1">
      <c r="B34" s="9"/>
      <c r="C34" s="10"/>
      <c r="D34" s="10"/>
      <c r="E34" s="99"/>
      <c r="F34" s="111"/>
      <c r="G34" s="124"/>
      <c r="H34" s="10"/>
      <c r="I34" s="154"/>
      <c r="J34" s="154"/>
      <c r="K34" s="197"/>
      <c r="L34" s="207"/>
      <c r="M34" s="92"/>
      <c r="N34" s="329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15</v>
      </c>
      <c r="I35" s="151">
        <v>0</v>
      </c>
      <c r="J35" s="151">
        <v>0</v>
      </c>
      <c r="K35" s="198">
        <v>0</v>
      </c>
      <c r="L35" s="303">
        <v>0</v>
      </c>
      <c r="M35" s="106"/>
      <c r="N35" s="330">
        <v>0</v>
      </c>
      <c r="O35" s="139"/>
    </row>
    <row r="36" spans="1:15" s="1" customFormat="1" ht="12.95" customHeight="1">
      <c r="A36" s="94"/>
      <c r="B36" s="11"/>
      <c r="C36" s="7"/>
      <c r="D36" s="7"/>
      <c r="E36" s="7"/>
      <c r="F36" s="110"/>
      <c r="G36" s="123"/>
      <c r="H36" s="7" t="s">
        <v>29</v>
      </c>
      <c r="I36" s="14">
        <f t="shared" ref="I36:N36" si="18">I31+I28+I16+I13+I8</f>
        <v>0</v>
      </c>
      <c r="J36" s="14">
        <f t="shared" si="18"/>
        <v>0</v>
      </c>
      <c r="K36" s="203">
        <f t="shared" si="18"/>
        <v>0</v>
      </c>
      <c r="L36" s="220">
        <f t="shared" si="18"/>
        <v>0</v>
      </c>
      <c r="M36" s="101">
        <f t="shared" si="18"/>
        <v>0</v>
      </c>
      <c r="N36" s="330">
        <f t="shared" si="18"/>
        <v>0</v>
      </c>
      <c r="O36" s="138" t="str">
        <f>IF(J36=0,"",N36/J36*100)</f>
        <v/>
      </c>
    </row>
    <row r="37" spans="1:15" s="1" customFormat="1" ht="12.95" customHeight="1">
      <c r="A37" s="94"/>
      <c r="B37" s="11"/>
      <c r="C37" s="7"/>
      <c r="D37" s="7"/>
      <c r="E37" s="7"/>
      <c r="F37" s="110"/>
      <c r="G37" s="123"/>
      <c r="H37" s="7" t="s">
        <v>16</v>
      </c>
      <c r="I37" s="14"/>
      <c r="J37" s="14"/>
      <c r="K37" s="203"/>
      <c r="L37" s="220"/>
      <c r="M37" s="101"/>
      <c r="N37" s="330"/>
      <c r="O37" s="145"/>
    </row>
    <row r="38" spans="1:15" s="1" customFormat="1" ht="12.95" customHeight="1">
      <c r="A38" s="94"/>
      <c r="B38" s="11"/>
      <c r="C38" s="7"/>
      <c r="D38" s="7"/>
      <c r="E38" s="7"/>
      <c r="F38" s="110"/>
      <c r="G38" s="123"/>
      <c r="H38" s="7" t="s">
        <v>17</v>
      </c>
      <c r="I38" s="25"/>
      <c r="J38" s="25"/>
      <c r="K38" s="274"/>
      <c r="L38" s="218"/>
      <c r="M38" s="92"/>
      <c r="N38" s="329"/>
      <c r="O38" s="140"/>
    </row>
    <row r="39" spans="1:15" ht="8.1" customHeight="1" thickBot="1">
      <c r="B39" s="15"/>
      <c r="C39" s="16"/>
      <c r="D39" s="16"/>
      <c r="E39" s="16"/>
      <c r="F39" s="112"/>
      <c r="G39" s="125"/>
      <c r="H39" s="16"/>
      <c r="I39" s="16"/>
      <c r="J39" s="16"/>
      <c r="K39" s="24"/>
      <c r="L39" s="15"/>
      <c r="M39" s="16"/>
      <c r="N39" s="339"/>
      <c r="O39" s="141"/>
    </row>
    <row r="40" spans="1:15" ht="12.95" customHeight="1"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Q96"/>
  <sheetViews>
    <sheetView topLeftCell="A11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425781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188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34</v>
      </c>
      <c r="C7" s="6" t="s">
        <v>3</v>
      </c>
      <c r="D7" s="6" t="s">
        <v>37</v>
      </c>
      <c r="E7" s="293" t="s">
        <v>224</v>
      </c>
      <c r="F7" s="4"/>
      <c r="G7" s="96"/>
      <c r="H7" s="4"/>
      <c r="I7" s="4"/>
      <c r="J7" s="4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194">
        <f t="shared" ref="I8" si="0">SUM(I9:I12)</f>
        <v>53940</v>
      </c>
      <c r="J8" s="194">
        <f t="shared" ref="J8:L8" si="1">SUM(J9:J12)</f>
        <v>53940</v>
      </c>
      <c r="K8" s="194">
        <f>SUM(K9:K11)</f>
        <v>40121</v>
      </c>
      <c r="L8" s="211">
        <f t="shared" si="1"/>
        <v>0</v>
      </c>
      <c r="M8" s="70">
        <f>SUM(M9:M12)</f>
        <v>0</v>
      </c>
      <c r="N8" s="327">
        <f>SUM(N9:N12)</f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195">
        <v>47560</v>
      </c>
      <c r="J9" s="195">
        <v>47560</v>
      </c>
      <c r="K9" s="195">
        <v>35525</v>
      </c>
      <c r="L9" s="210"/>
      <c r="M9" s="69">
        <v>0</v>
      </c>
      <c r="N9" s="328">
        <f>SUM(L9:M9)</f>
        <v>0</v>
      </c>
      <c r="O9" s="139">
        <f>IF(J9=0,"",N9/J9*100)</f>
        <v>0</v>
      </c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195">
        <v>6380</v>
      </c>
      <c r="J10" s="195">
        <v>6380</v>
      </c>
      <c r="K10" s="195">
        <v>4596</v>
      </c>
      <c r="L10" s="210"/>
      <c r="M10" s="69">
        <v>0</v>
      </c>
      <c r="N10" s="328">
        <f t="shared" ref="N10:N11" si="2">SUM(L10:M10)</f>
        <v>0</v>
      </c>
      <c r="O10" s="139">
        <f t="shared" ref="O10:O35" si="3">IF(J10=0,"",N10/J10*100)</f>
        <v>0</v>
      </c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195">
        <v>0</v>
      </c>
      <c r="J11" s="195">
        <v>0</v>
      </c>
      <c r="K11" s="195">
        <v>0</v>
      </c>
      <c r="L11" s="210"/>
      <c r="M11" s="69">
        <v>0</v>
      </c>
      <c r="N11" s="328">
        <f t="shared" si="2"/>
        <v>0</v>
      </c>
      <c r="O11" s="139" t="str">
        <f t="shared" si="3"/>
        <v/>
      </c>
      <c r="Q11" s="35"/>
    </row>
    <row r="12" spans="1:17" ht="8.1" customHeight="1">
      <c r="B12" s="9"/>
      <c r="C12" s="10"/>
      <c r="D12" s="10"/>
      <c r="E12" s="99"/>
      <c r="F12" s="111"/>
      <c r="G12" s="124"/>
      <c r="H12" s="18"/>
      <c r="I12" s="195"/>
      <c r="J12" s="195"/>
      <c r="K12" s="195"/>
      <c r="L12" s="210"/>
      <c r="M12" s="69"/>
      <c r="N12" s="328"/>
      <c r="O12" s="139" t="str">
        <f t="shared" si="3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194">
        <f t="shared" ref="I13:L13" si="4">I14</f>
        <v>5060</v>
      </c>
      <c r="J13" s="194">
        <f t="shared" si="4"/>
        <v>5060</v>
      </c>
      <c r="K13" s="194">
        <f>K14</f>
        <v>3748</v>
      </c>
      <c r="L13" s="211">
        <f t="shared" si="4"/>
        <v>0</v>
      </c>
      <c r="M13" s="70">
        <f>M14</f>
        <v>0</v>
      </c>
      <c r="N13" s="327">
        <f>N14</f>
        <v>0</v>
      </c>
      <c r="O13" s="138">
        <f t="shared" si="3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195">
        <v>5060</v>
      </c>
      <c r="J14" s="195">
        <v>5060</v>
      </c>
      <c r="K14" s="195">
        <v>3748</v>
      </c>
      <c r="L14" s="210"/>
      <c r="M14" s="69">
        <v>0</v>
      </c>
      <c r="N14" s="328">
        <f>SUM(L14:M14)</f>
        <v>0</v>
      </c>
      <c r="O14" s="139">
        <f t="shared" si="3"/>
        <v>0</v>
      </c>
    </row>
    <row r="15" spans="1:17" ht="8.1" customHeight="1">
      <c r="B15" s="9"/>
      <c r="C15" s="10"/>
      <c r="D15" s="10"/>
      <c r="E15" s="99"/>
      <c r="F15" s="111"/>
      <c r="G15" s="124"/>
      <c r="H15" s="10"/>
      <c r="I15" s="195"/>
      <c r="J15" s="195"/>
      <c r="K15" s="195"/>
      <c r="L15" s="210"/>
      <c r="M15" s="92"/>
      <c r="N15" s="329"/>
      <c r="O15" s="139" t="str">
        <f t="shared" si="3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194">
        <f t="shared" ref="I16" si="5">SUM(I17:I26)</f>
        <v>1260</v>
      </c>
      <c r="J16" s="194">
        <f t="shared" ref="J16:L16" si="6">SUM(J17:J26)</f>
        <v>1260</v>
      </c>
      <c r="K16" s="194">
        <f>SUM(K17:K26)</f>
        <v>114</v>
      </c>
      <c r="L16" s="211">
        <f t="shared" si="6"/>
        <v>0</v>
      </c>
      <c r="M16" s="105">
        <f>SUM(M17:M26)</f>
        <v>0</v>
      </c>
      <c r="N16" s="330">
        <f>SUM(N17:N26)</f>
        <v>0</v>
      </c>
      <c r="O16" s="138">
        <f t="shared" si="3"/>
        <v>0</v>
      </c>
    </row>
    <row r="17" spans="1:17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195">
        <v>800</v>
      </c>
      <c r="J17" s="195">
        <v>800</v>
      </c>
      <c r="K17" s="195">
        <v>0</v>
      </c>
      <c r="L17" s="210"/>
      <c r="M17" s="155">
        <v>0</v>
      </c>
      <c r="N17" s="328">
        <f t="shared" ref="N17:N26" si="7">SUM(L17:M17)</f>
        <v>0</v>
      </c>
      <c r="O17" s="139">
        <f t="shared" si="3"/>
        <v>0</v>
      </c>
    </row>
    <row r="18" spans="1:17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195">
        <v>0</v>
      </c>
      <c r="J18" s="195">
        <v>0</v>
      </c>
      <c r="K18" s="195">
        <v>0</v>
      </c>
      <c r="L18" s="210"/>
      <c r="M18" s="155">
        <v>0</v>
      </c>
      <c r="N18" s="328">
        <f t="shared" si="7"/>
        <v>0</v>
      </c>
      <c r="O18" s="139" t="str">
        <f t="shared" si="3"/>
        <v/>
      </c>
    </row>
    <row r="19" spans="1:17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195">
        <v>0</v>
      </c>
      <c r="J19" s="195">
        <v>0</v>
      </c>
      <c r="K19" s="195">
        <v>0</v>
      </c>
      <c r="L19" s="210"/>
      <c r="M19" s="155">
        <v>0</v>
      </c>
      <c r="N19" s="328">
        <f t="shared" si="7"/>
        <v>0</v>
      </c>
      <c r="O19" s="139" t="str">
        <f t="shared" si="3"/>
        <v/>
      </c>
    </row>
    <row r="20" spans="1:17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195">
        <v>0</v>
      </c>
      <c r="J20" s="195">
        <v>0</v>
      </c>
      <c r="K20" s="195">
        <v>0</v>
      </c>
      <c r="L20" s="210"/>
      <c r="M20" s="155">
        <v>0</v>
      </c>
      <c r="N20" s="328">
        <f t="shared" si="7"/>
        <v>0</v>
      </c>
      <c r="O20" s="139" t="str">
        <f t="shared" si="3"/>
        <v/>
      </c>
    </row>
    <row r="21" spans="1:17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195">
        <v>0</v>
      </c>
      <c r="J21" s="195">
        <v>0</v>
      </c>
      <c r="K21" s="195">
        <v>0</v>
      </c>
      <c r="L21" s="210"/>
      <c r="M21" s="155">
        <v>0</v>
      </c>
      <c r="N21" s="328">
        <f t="shared" si="7"/>
        <v>0</v>
      </c>
      <c r="O21" s="139" t="str">
        <f t="shared" si="3"/>
        <v/>
      </c>
    </row>
    <row r="22" spans="1:17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195">
        <v>0</v>
      </c>
      <c r="J22" s="195">
        <v>0</v>
      </c>
      <c r="K22" s="195">
        <v>0</v>
      </c>
      <c r="L22" s="210"/>
      <c r="M22" s="155">
        <v>0</v>
      </c>
      <c r="N22" s="328">
        <f t="shared" si="7"/>
        <v>0</v>
      </c>
      <c r="O22" s="139" t="str">
        <f t="shared" si="3"/>
        <v/>
      </c>
    </row>
    <row r="23" spans="1:17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195">
        <v>0</v>
      </c>
      <c r="J23" s="195">
        <v>0</v>
      </c>
      <c r="K23" s="195">
        <v>0</v>
      </c>
      <c r="L23" s="210"/>
      <c r="M23" s="155">
        <v>0</v>
      </c>
      <c r="N23" s="328">
        <f t="shared" si="7"/>
        <v>0</v>
      </c>
      <c r="O23" s="139" t="str">
        <f t="shared" si="3"/>
        <v/>
      </c>
    </row>
    <row r="24" spans="1:17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195">
        <v>0</v>
      </c>
      <c r="J24" s="195">
        <v>0</v>
      </c>
      <c r="K24" s="195">
        <v>0</v>
      </c>
      <c r="L24" s="210"/>
      <c r="M24" s="155">
        <v>0</v>
      </c>
      <c r="N24" s="328">
        <f t="shared" si="7"/>
        <v>0</v>
      </c>
      <c r="O24" s="139" t="str">
        <f t="shared" si="3"/>
        <v/>
      </c>
      <c r="Q24" s="33"/>
    </row>
    <row r="25" spans="1:17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195">
        <v>460</v>
      </c>
      <c r="J25" s="195">
        <v>460</v>
      </c>
      <c r="K25" s="195">
        <v>114</v>
      </c>
      <c r="L25" s="210"/>
      <c r="M25" s="155">
        <v>0</v>
      </c>
      <c r="N25" s="328">
        <f t="shared" si="7"/>
        <v>0</v>
      </c>
      <c r="O25" s="139">
        <f t="shared" si="3"/>
        <v>0</v>
      </c>
    </row>
    <row r="26" spans="1:17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95">
        <v>0</v>
      </c>
      <c r="K26" s="195">
        <v>0</v>
      </c>
      <c r="L26" s="210"/>
      <c r="M26" s="157">
        <v>0</v>
      </c>
      <c r="N26" s="328">
        <f t="shared" si="7"/>
        <v>0</v>
      </c>
      <c r="O26" s="139" t="str">
        <f t="shared" si="3"/>
        <v/>
      </c>
    </row>
    <row r="27" spans="1:17" s="1" customFormat="1" ht="8.1" customHeight="1">
      <c r="A27" s="94"/>
      <c r="B27" s="11"/>
      <c r="C27" s="7"/>
      <c r="D27" s="7"/>
      <c r="E27" s="292"/>
      <c r="F27" s="121"/>
      <c r="G27" s="135"/>
      <c r="H27" s="7"/>
      <c r="I27" s="195"/>
      <c r="J27" s="195"/>
      <c r="K27" s="195"/>
      <c r="L27" s="210"/>
      <c r="M27" s="92"/>
      <c r="N27" s="329"/>
      <c r="O27" s="139" t="str">
        <f t="shared" si="3"/>
        <v/>
      </c>
    </row>
    <row r="28" spans="1:17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194">
        <f t="shared" ref="I28" si="8">SUM(I29:I30)</f>
        <v>1500</v>
      </c>
      <c r="J28" s="194">
        <f t="shared" ref="J28:L28" si="9">SUM(J29:J30)</f>
        <v>1500</v>
      </c>
      <c r="K28" s="194">
        <f>SUM(K29:K30)</f>
        <v>0</v>
      </c>
      <c r="L28" s="211">
        <f t="shared" si="9"/>
        <v>0</v>
      </c>
      <c r="M28" s="101">
        <f t="shared" ref="M28:N28" si="10">SUM(M29:M30)</f>
        <v>0</v>
      </c>
      <c r="N28" s="330">
        <f t="shared" si="10"/>
        <v>0</v>
      </c>
      <c r="O28" s="139">
        <f t="shared" si="3"/>
        <v>0</v>
      </c>
    </row>
    <row r="29" spans="1:17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195">
        <f t="shared" ref="I29:J29" si="11">SUM(G29:H29)</f>
        <v>0</v>
      </c>
      <c r="J29" s="195">
        <f t="shared" si="11"/>
        <v>0</v>
      </c>
      <c r="K29" s="195">
        <v>0</v>
      </c>
      <c r="L29" s="210"/>
      <c r="M29" s="93">
        <v>0</v>
      </c>
      <c r="N29" s="328">
        <f t="shared" ref="N29:N30" si="12">SUM(L29:M29)</f>
        <v>0</v>
      </c>
      <c r="O29" s="139" t="str">
        <f t="shared" si="3"/>
        <v/>
      </c>
    </row>
    <row r="30" spans="1:17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195">
        <v>1500</v>
      </c>
      <c r="J30" s="195">
        <v>1500</v>
      </c>
      <c r="K30" s="195">
        <v>0</v>
      </c>
      <c r="L30" s="210"/>
      <c r="M30" s="92">
        <v>0</v>
      </c>
      <c r="N30" s="328">
        <f t="shared" si="12"/>
        <v>0</v>
      </c>
      <c r="O30" s="139">
        <f t="shared" si="3"/>
        <v>0</v>
      </c>
    </row>
    <row r="31" spans="1:17" ht="8.1" customHeight="1">
      <c r="B31" s="9"/>
      <c r="C31" s="10"/>
      <c r="D31" s="10"/>
      <c r="E31" s="99"/>
      <c r="F31" s="111"/>
      <c r="G31" s="124"/>
      <c r="H31" s="10"/>
      <c r="I31" s="194"/>
      <c r="J31" s="194"/>
      <c r="K31" s="194"/>
      <c r="L31" s="211"/>
      <c r="M31" s="101"/>
      <c r="N31" s="330"/>
      <c r="O31" s="139" t="str">
        <f t="shared" si="3"/>
        <v/>
      </c>
    </row>
    <row r="32" spans="1:17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194">
        <v>2</v>
      </c>
      <c r="J32" s="194">
        <v>2</v>
      </c>
      <c r="K32" s="194">
        <v>2</v>
      </c>
      <c r="L32" s="211"/>
      <c r="M32" s="101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14">
        <f>I8+I13+I16+I28</f>
        <v>61760</v>
      </c>
      <c r="J33" s="14">
        <f>J8+J13+J16+J28</f>
        <v>61760</v>
      </c>
      <c r="K33" s="213">
        <f t="shared" ref="K33" si="13">K8+K13+K16+K28</f>
        <v>43983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3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/>
      <c r="J34" s="14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5"/>
      <c r="J35" s="25"/>
      <c r="K35" s="224"/>
      <c r="L35" s="218"/>
      <c r="M35" s="92"/>
      <c r="N35" s="329"/>
      <c r="O35" s="139" t="str">
        <f t="shared" si="3"/>
        <v/>
      </c>
    </row>
    <row r="36" spans="1:15" ht="8.1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F39" s="113"/>
      <c r="G39" s="126"/>
      <c r="N39" s="181"/>
    </row>
    <row r="40" spans="1:15" ht="12.95" customHeight="1">
      <c r="F40" s="113"/>
      <c r="G40" s="126"/>
      <c r="N40" s="181"/>
    </row>
    <row r="41" spans="1:15" ht="12.95" customHeight="1"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2"/>
  <dimension ref="A1:Q96"/>
  <sheetViews>
    <sheetView topLeftCell="A16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166" customFormat="1" ht="20.100000000000001" customHeight="1" thickTop="1" thickBot="1">
      <c r="B2" s="417" t="s">
        <v>187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7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5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87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34</v>
      </c>
      <c r="C7" s="6" t="s">
        <v>3</v>
      </c>
      <c r="D7" s="6" t="s">
        <v>38</v>
      </c>
      <c r="E7" s="293" t="s">
        <v>224</v>
      </c>
      <c r="F7" s="4"/>
      <c r="G7" s="96"/>
      <c r="H7" s="4"/>
      <c r="I7" s="212"/>
      <c r="J7" s="96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194">
        <f t="shared" ref="I8" si="0">SUM(I9:I12)</f>
        <v>75580</v>
      </c>
      <c r="J8" s="194">
        <f t="shared" ref="J8:L8" si="1">SUM(J9:J12)</f>
        <v>75580</v>
      </c>
      <c r="K8" s="194">
        <v>56425</v>
      </c>
      <c r="L8" s="211">
        <f t="shared" si="1"/>
        <v>0</v>
      </c>
      <c r="M8" s="70">
        <f>SUM(M9:M12)</f>
        <v>0</v>
      </c>
      <c r="N8" s="327">
        <f>SUM(N9:N12)</f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195">
        <v>65210</v>
      </c>
      <c r="J9" s="195">
        <v>65210</v>
      </c>
      <c r="K9" s="195">
        <v>48686</v>
      </c>
      <c r="L9" s="210"/>
      <c r="M9" s="69">
        <v>0</v>
      </c>
      <c r="N9" s="328">
        <f>SUM(L9:M9)</f>
        <v>0</v>
      </c>
      <c r="O9" s="139">
        <f>IF(J9=0,"",N9/J9*100)</f>
        <v>0</v>
      </c>
      <c r="P9" s="36"/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195">
        <v>10370</v>
      </c>
      <c r="J10" s="195">
        <v>10370</v>
      </c>
      <c r="K10" s="195">
        <v>7739</v>
      </c>
      <c r="L10" s="210"/>
      <c r="M10" s="69">
        <v>0</v>
      </c>
      <c r="N10" s="328">
        <f t="shared" ref="N10:N11" si="2">SUM(L10:M10)</f>
        <v>0</v>
      </c>
      <c r="O10" s="139">
        <f t="shared" ref="O10:O35" si="3">IF(J10=0,"",N10/J10*100)</f>
        <v>0</v>
      </c>
      <c r="P10" s="38"/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195">
        <v>0</v>
      </c>
      <c r="J11" s="195">
        <v>0</v>
      </c>
      <c r="K11" s="195">
        <v>0</v>
      </c>
      <c r="L11" s="210"/>
      <c r="M11" s="69">
        <v>0</v>
      </c>
      <c r="N11" s="328">
        <f t="shared" si="2"/>
        <v>0</v>
      </c>
      <c r="O11" s="139" t="str">
        <f t="shared" si="3"/>
        <v/>
      </c>
      <c r="Q11" s="35"/>
    </row>
    <row r="12" spans="1:17" ht="8.1" customHeight="1">
      <c r="B12" s="9"/>
      <c r="C12" s="10"/>
      <c r="D12" s="10"/>
      <c r="E12" s="99"/>
      <c r="F12" s="111"/>
      <c r="G12" s="124"/>
      <c r="H12" s="18"/>
      <c r="I12" s="195"/>
      <c r="J12" s="195"/>
      <c r="K12" s="195"/>
      <c r="L12" s="210"/>
      <c r="M12" s="69"/>
      <c r="N12" s="328"/>
      <c r="O12" s="139" t="str">
        <f t="shared" si="3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194">
        <f t="shared" ref="I13:L13" si="4">I14</f>
        <v>6940</v>
      </c>
      <c r="J13" s="194">
        <f t="shared" si="4"/>
        <v>6940</v>
      </c>
      <c r="K13" s="194">
        <v>5138</v>
      </c>
      <c r="L13" s="211">
        <f t="shared" si="4"/>
        <v>0</v>
      </c>
      <c r="M13" s="70">
        <f>M14</f>
        <v>0</v>
      </c>
      <c r="N13" s="327">
        <f>N14</f>
        <v>0</v>
      </c>
      <c r="O13" s="138">
        <f t="shared" si="3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195">
        <v>6940</v>
      </c>
      <c r="J14" s="195">
        <v>6940</v>
      </c>
      <c r="K14" s="195">
        <v>5138</v>
      </c>
      <c r="L14" s="210"/>
      <c r="M14" s="69">
        <v>0</v>
      </c>
      <c r="N14" s="328">
        <f>SUM(L14:M14)</f>
        <v>0</v>
      </c>
      <c r="O14" s="139">
        <f t="shared" si="3"/>
        <v>0</v>
      </c>
    </row>
    <row r="15" spans="1:17" ht="8.1" customHeight="1">
      <c r="B15" s="9"/>
      <c r="C15" s="10"/>
      <c r="D15" s="10"/>
      <c r="E15" s="99"/>
      <c r="F15" s="111"/>
      <c r="G15" s="124"/>
      <c r="H15" s="10"/>
      <c r="I15" s="195"/>
      <c r="J15" s="195"/>
      <c r="K15" s="195"/>
      <c r="L15" s="210"/>
      <c r="M15" s="92"/>
      <c r="N15" s="329"/>
      <c r="O15" s="139" t="str">
        <f t="shared" si="3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194">
        <f t="shared" ref="I16" si="5">SUM(I17:I26)</f>
        <v>6400</v>
      </c>
      <c r="J16" s="194">
        <f t="shared" ref="J16:L16" si="6">SUM(J17:J26)</f>
        <v>6400</v>
      </c>
      <c r="K16" s="194">
        <v>2987</v>
      </c>
      <c r="L16" s="211">
        <f t="shared" si="6"/>
        <v>0</v>
      </c>
      <c r="M16" s="105">
        <f>SUM(M17:M26)</f>
        <v>0</v>
      </c>
      <c r="N16" s="330">
        <f>SUM(N17:N26)</f>
        <v>0</v>
      </c>
      <c r="O16" s="138">
        <f t="shared" si="3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195">
        <v>1200</v>
      </c>
      <c r="J17" s="195">
        <v>1200</v>
      </c>
      <c r="K17" s="195">
        <v>0</v>
      </c>
      <c r="L17" s="210"/>
      <c r="M17" s="158">
        <v>0</v>
      </c>
      <c r="N17" s="328">
        <f t="shared" ref="N17:N26" si="7">SUM(L17:M17)</f>
        <v>0</v>
      </c>
      <c r="O17" s="139">
        <f t="shared" si="3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195">
        <v>0</v>
      </c>
      <c r="J18" s="195">
        <v>0</v>
      </c>
      <c r="K18" s="195">
        <v>0</v>
      </c>
      <c r="L18" s="210"/>
      <c r="M18" s="155">
        <v>0</v>
      </c>
      <c r="N18" s="328">
        <f t="shared" si="7"/>
        <v>0</v>
      </c>
      <c r="O18" s="139" t="str">
        <f t="shared" si="3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195">
        <v>2500</v>
      </c>
      <c r="J19" s="195">
        <v>2500</v>
      </c>
      <c r="K19" s="195">
        <v>1238</v>
      </c>
      <c r="L19" s="210"/>
      <c r="M19" s="155">
        <v>0</v>
      </c>
      <c r="N19" s="328">
        <f t="shared" si="7"/>
        <v>0</v>
      </c>
      <c r="O19" s="139">
        <f t="shared" si="3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195">
        <v>300</v>
      </c>
      <c r="J20" s="195">
        <v>300</v>
      </c>
      <c r="K20" s="195">
        <v>166</v>
      </c>
      <c r="L20" s="210"/>
      <c r="M20" s="158">
        <v>0</v>
      </c>
      <c r="N20" s="328">
        <f t="shared" si="7"/>
        <v>0</v>
      </c>
      <c r="O20" s="139">
        <f t="shared" si="3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195">
        <v>0</v>
      </c>
      <c r="J21" s="195">
        <v>0</v>
      </c>
      <c r="K21" s="195">
        <v>0</v>
      </c>
      <c r="L21" s="210"/>
      <c r="M21" s="155">
        <v>0</v>
      </c>
      <c r="N21" s="328">
        <f t="shared" si="7"/>
        <v>0</v>
      </c>
      <c r="O21" s="139" t="str">
        <f t="shared" si="3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195">
        <v>0</v>
      </c>
      <c r="J22" s="195">
        <v>0</v>
      </c>
      <c r="K22" s="195">
        <v>0</v>
      </c>
      <c r="L22" s="210"/>
      <c r="M22" s="155">
        <v>0</v>
      </c>
      <c r="N22" s="328">
        <f t="shared" si="7"/>
        <v>0</v>
      </c>
      <c r="O22" s="139" t="str">
        <f t="shared" si="3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195">
        <v>500</v>
      </c>
      <c r="J23" s="195">
        <v>500</v>
      </c>
      <c r="K23" s="195">
        <v>0</v>
      </c>
      <c r="L23" s="210"/>
      <c r="M23" s="155">
        <v>0</v>
      </c>
      <c r="N23" s="328">
        <f t="shared" si="7"/>
        <v>0</v>
      </c>
      <c r="O23" s="139">
        <f t="shared" si="3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195">
        <v>0</v>
      </c>
      <c r="J24" s="195">
        <v>0</v>
      </c>
      <c r="K24" s="195">
        <v>0</v>
      </c>
      <c r="L24" s="210"/>
      <c r="M24" s="155">
        <v>0</v>
      </c>
      <c r="N24" s="328">
        <f t="shared" si="7"/>
        <v>0</v>
      </c>
      <c r="O24" s="139" t="str">
        <f t="shared" si="3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195">
        <v>1900</v>
      </c>
      <c r="J25" s="195">
        <v>1900</v>
      </c>
      <c r="K25" s="195">
        <v>1583</v>
      </c>
      <c r="L25" s="210"/>
      <c r="M25" s="158">
        <v>0</v>
      </c>
      <c r="N25" s="328">
        <f t="shared" si="7"/>
        <v>0</v>
      </c>
      <c r="O25" s="139">
        <f t="shared" si="3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95">
        <v>0</v>
      </c>
      <c r="K26" s="195">
        <v>0</v>
      </c>
      <c r="L26" s="210"/>
      <c r="M26" s="159">
        <v>0</v>
      </c>
      <c r="N26" s="328">
        <f t="shared" si="7"/>
        <v>0</v>
      </c>
      <c r="O26" s="139" t="str">
        <f t="shared" si="3"/>
        <v/>
      </c>
    </row>
    <row r="27" spans="1:15" s="1" customFormat="1" ht="8.1" customHeight="1">
      <c r="A27" s="94"/>
      <c r="B27" s="11"/>
      <c r="C27" s="7"/>
      <c r="D27" s="7"/>
      <c r="E27" s="292"/>
      <c r="F27" s="121"/>
      <c r="G27" s="135"/>
      <c r="H27" s="7"/>
      <c r="I27" s="195"/>
      <c r="J27" s="195"/>
      <c r="K27" s="195"/>
      <c r="L27" s="210"/>
      <c r="M27" s="93"/>
      <c r="N27" s="329"/>
      <c r="O27" s="139" t="str">
        <f t="shared" si="3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194">
        <f t="shared" ref="I28" si="8">SUM(I29:I30)</f>
        <v>1500</v>
      </c>
      <c r="J28" s="194">
        <f t="shared" ref="J28:L28" si="9">SUM(J29:J30)</f>
        <v>1500</v>
      </c>
      <c r="K28" s="194">
        <v>0</v>
      </c>
      <c r="L28" s="211">
        <f t="shared" si="9"/>
        <v>0</v>
      </c>
      <c r="M28" s="106">
        <f>SUM(M29:M30)</f>
        <v>0</v>
      </c>
      <c r="N28" s="330">
        <f>SUM(N29:N30)</f>
        <v>0</v>
      </c>
      <c r="O28" s="138">
        <f t="shared" si="3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195">
        <f t="shared" ref="I29:J29" si="10">SUM(G29:H29)</f>
        <v>0</v>
      </c>
      <c r="J29" s="195">
        <f t="shared" si="10"/>
        <v>0</v>
      </c>
      <c r="K29" s="195">
        <v>0</v>
      </c>
      <c r="L29" s="210"/>
      <c r="M29" s="93">
        <v>0</v>
      </c>
      <c r="N29" s="328">
        <f t="shared" ref="N29:N30" si="11">SUM(L29:M29)</f>
        <v>0</v>
      </c>
      <c r="O29" s="139" t="str">
        <f t="shared" si="3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195">
        <v>1500</v>
      </c>
      <c r="J30" s="195">
        <v>1500</v>
      </c>
      <c r="K30" s="195">
        <v>0</v>
      </c>
      <c r="L30" s="210"/>
      <c r="M30" s="93">
        <v>0</v>
      </c>
      <c r="N30" s="328">
        <f t="shared" si="11"/>
        <v>0</v>
      </c>
      <c r="O30" s="139">
        <f t="shared" si="3"/>
        <v>0</v>
      </c>
    </row>
    <row r="31" spans="1:15" ht="8.1" customHeight="1">
      <c r="B31" s="9"/>
      <c r="C31" s="10"/>
      <c r="D31" s="10"/>
      <c r="E31" s="99"/>
      <c r="F31" s="111"/>
      <c r="G31" s="124"/>
      <c r="H31" s="10"/>
      <c r="I31" s="195"/>
      <c r="J31" s="195"/>
      <c r="K31" s="195"/>
      <c r="L31" s="210"/>
      <c r="M31" s="92"/>
      <c r="N31" s="329"/>
      <c r="O31" s="139" t="str">
        <f t="shared" si="3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194">
        <v>3</v>
      </c>
      <c r="J32" s="194">
        <v>3</v>
      </c>
      <c r="K32" s="194">
        <v>3</v>
      </c>
      <c r="L32" s="211"/>
      <c r="M32" s="106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90420</v>
      </c>
      <c r="J33" s="101">
        <f>J8+J13+J16+J28</f>
        <v>90420</v>
      </c>
      <c r="K33" s="213">
        <f t="shared" ref="K33" si="12">K8+K13+K16+K28</f>
        <v>64550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3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213"/>
      <c r="J34" s="101"/>
      <c r="K34" s="213"/>
      <c r="L34" s="220"/>
      <c r="M34" s="101"/>
      <c r="N34" s="330"/>
      <c r="O34" s="139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213"/>
      <c r="J35" s="101"/>
      <c r="K35" s="213"/>
      <c r="L35" s="220"/>
      <c r="M35" s="101"/>
      <c r="N35" s="330"/>
      <c r="O35" s="139" t="str">
        <f t="shared" si="3"/>
        <v/>
      </c>
    </row>
    <row r="36" spans="1:15" ht="8.1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6"/>
  <dimension ref="A1:Q96"/>
  <sheetViews>
    <sheetView topLeftCell="A16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7" ht="13.5" thickBot="1"/>
    <row r="2" spans="1:17" s="60" customFormat="1" ht="20.100000000000001" customHeight="1" thickTop="1" thickBot="1">
      <c r="B2" s="417" t="s">
        <v>107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  <c r="Q2" s="166"/>
    </row>
    <row r="3" spans="1:17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7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7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7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7" s="2" customFormat="1" ht="12.95" customHeight="1">
      <c r="A7" s="95"/>
      <c r="B7" s="5" t="s">
        <v>34</v>
      </c>
      <c r="C7" s="6" t="s">
        <v>3</v>
      </c>
      <c r="D7" s="6" t="s">
        <v>52</v>
      </c>
      <c r="E7" s="293" t="s">
        <v>224</v>
      </c>
      <c r="F7" s="4"/>
      <c r="G7" s="96"/>
      <c r="H7" s="4"/>
      <c r="I7" s="212"/>
      <c r="J7" s="227"/>
      <c r="K7" s="212"/>
      <c r="L7" s="3"/>
      <c r="M7" s="96"/>
      <c r="N7" s="326"/>
      <c r="O7" s="137"/>
    </row>
    <row r="8" spans="1:17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194">
        <f t="shared" ref="I8" si="0">SUM(I9:I12)</f>
        <v>186120</v>
      </c>
      <c r="J8" s="194">
        <f t="shared" ref="J8:L8" si="1">SUM(J9:J12)</f>
        <v>186120</v>
      </c>
      <c r="K8" s="194">
        <v>133131</v>
      </c>
      <c r="L8" s="211">
        <f t="shared" si="1"/>
        <v>0</v>
      </c>
      <c r="M8" s="75">
        <f>SUM(M9:M12)</f>
        <v>0</v>
      </c>
      <c r="N8" s="327">
        <f>SUM(N9:N12)</f>
        <v>0</v>
      </c>
      <c r="O8" s="138">
        <f>IF(J8=0,"",N8/J8*100)</f>
        <v>0</v>
      </c>
    </row>
    <row r="9" spans="1:17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195">
        <v>145550</v>
      </c>
      <c r="J9" s="195">
        <v>145550</v>
      </c>
      <c r="K9" s="195">
        <v>102338</v>
      </c>
      <c r="L9" s="210"/>
      <c r="M9" s="76">
        <v>0</v>
      </c>
      <c r="N9" s="328">
        <f>SUM(L9:M9)</f>
        <v>0</v>
      </c>
      <c r="O9" s="139">
        <f>IF(J9=0,"",N9/J9*100)</f>
        <v>0</v>
      </c>
      <c r="P9" s="36"/>
    </row>
    <row r="10" spans="1:17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195">
        <v>40570</v>
      </c>
      <c r="J10" s="195">
        <v>40570</v>
      </c>
      <c r="K10" s="195">
        <v>30793</v>
      </c>
      <c r="L10" s="210"/>
      <c r="M10" s="76">
        <v>0</v>
      </c>
      <c r="N10" s="328">
        <f t="shared" ref="N10:N11" si="2">SUM(L10:M10)</f>
        <v>0</v>
      </c>
      <c r="O10" s="139">
        <f t="shared" ref="O10:O35" si="3">IF(J10=0,"",N10/J10*100)</f>
        <v>0</v>
      </c>
      <c r="P10" s="38"/>
    </row>
    <row r="11" spans="1:17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195">
        <v>0</v>
      </c>
      <c r="J11" s="195">
        <v>0</v>
      </c>
      <c r="K11" s="195">
        <v>0</v>
      </c>
      <c r="L11" s="210"/>
      <c r="M11" s="76">
        <v>0</v>
      </c>
      <c r="N11" s="328">
        <f t="shared" si="2"/>
        <v>0</v>
      </c>
      <c r="O11" s="139" t="str">
        <f t="shared" si="3"/>
        <v/>
      </c>
      <c r="Q11" s="35"/>
    </row>
    <row r="12" spans="1:17" ht="12.95" customHeight="1">
      <c r="B12" s="9"/>
      <c r="C12" s="10"/>
      <c r="D12" s="10"/>
      <c r="E12" s="99"/>
      <c r="F12" s="111"/>
      <c r="G12" s="124"/>
      <c r="H12" s="18"/>
      <c r="I12" s="195"/>
      <c r="J12" s="195"/>
      <c r="K12" s="195"/>
      <c r="L12" s="210"/>
      <c r="M12" s="76"/>
      <c r="N12" s="328"/>
      <c r="O12" s="139" t="str">
        <f t="shared" si="3"/>
        <v/>
      </c>
    </row>
    <row r="13" spans="1:17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194">
        <f t="shared" ref="I13:L13" si="4">I14</f>
        <v>15750</v>
      </c>
      <c r="J13" s="194">
        <f t="shared" si="4"/>
        <v>15750</v>
      </c>
      <c r="K13" s="194">
        <v>10813</v>
      </c>
      <c r="L13" s="211">
        <f t="shared" si="4"/>
        <v>0</v>
      </c>
      <c r="M13" s="75">
        <f>M14</f>
        <v>0</v>
      </c>
      <c r="N13" s="327">
        <f>N14</f>
        <v>0</v>
      </c>
      <c r="O13" s="138">
        <f t="shared" si="3"/>
        <v>0</v>
      </c>
    </row>
    <row r="14" spans="1:17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195">
        <v>15750</v>
      </c>
      <c r="J14" s="195">
        <v>15750</v>
      </c>
      <c r="K14" s="195">
        <v>10813</v>
      </c>
      <c r="L14" s="210"/>
      <c r="M14" s="76">
        <v>0</v>
      </c>
      <c r="N14" s="328">
        <f>SUM(L14:M14)</f>
        <v>0</v>
      </c>
      <c r="O14" s="139">
        <f t="shared" si="3"/>
        <v>0</v>
      </c>
    </row>
    <row r="15" spans="1:17" ht="12.95" customHeight="1">
      <c r="B15" s="9"/>
      <c r="C15" s="10"/>
      <c r="D15" s="10"/>
      <c r="E15" s="99"/>
      <c r="F15" s="111"/>
      <c r="G15" s="124"/>
      <c r="H15" s="10"/>
      <c r="I15" s="195"/>
      <c r="J15" s="195"/>
      <c r="K15" s="195"/>
      <c r="L15" s="210"/>
      <c r="M15" s="92"/>
      <c r="N15" s="329"/>
      <c r="O15" s="139" t="str">
        <f t="shared" si="3"/>
        <v/>
      </c>
    </row>
    <row r="16" spans="1:17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194">
        <f t="shared" ref="I16" si="5">SUM(I17:I26)</f>
        <v>9400</v>
      </c>
      <c r="J16" s="194">
        <f t="shared" ref="J16:L16" si="6">SUM(J17:J26)</f>
        <v>9400</v>
      </c>
      <c r="K16" s="194">
        <v>4543</v>
      </c>
      <c r="L16" s="211">
        <f t="shared" si="6"/>
        <v>0</v>
      </c>
      <c r="M16" s="105">
        <f>SUM(M17:M26)</f>
        <v>0</v>
      </c>
      <c r="N16" s="330">
        <f>SUM(N17:N26)</f>
        <v>0</v>
      </c>
      <c r="O16" s="138">
        <f t="shared" si="3"/>
        <v>0</v>
      </c>
    </row>
    <row r="17" spans="1:15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195">
        <v>4800</v>
      </c>
      <c r="J17" s="195">
        <v>4800</v>
      </c>
      <c r="K17" s="195">
        <v>2533</v>
      </c>
      <c r="L17" s="210"/>
      <c r="M17" s="158">
        <v>0</v>
      </c>
      <c r="N17" s="328">
        <f t="shared" ref="N17:N26" si="7">SUM(L17:M17)</f>
        <v>0</v>
      </c>
      <c r="O17" s="139">
        <f t="shared" si="3"/>
        <v>0</v>
      </c>
    </row>
    <row r="18" spans="1:15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195">
        <v>0</v>
      </c>
      <c r="J18" s="195">
        <v>0</v>
      </c>
      <c r="K18" s="195">
        <v>0</v>
      </c>
      <c r="L18" s="210"/>
      <c r="M18" s="155">
        <v>0</v>
      </c>
      <c r="N18" s="328">
        <f t="shared" si="7"/>
        <v>0</v>
      </c>
      <c r="O18" s="139" t="str">
        <f t="shared" si="3"/>
        <v/>
      </c>
    </row>
    <row r="19" spans="1:15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195">
        <v>1000</v>
      </c>
      <c r="J19" s="195">
        <v>1000</v>
      </c>
      <c r="K19" s="195">
        <v>557</v>
      </c>
      <c r="L19" s="210"/>
      <c r="M19" s="155">
        <v>0</v>
      </c>
      <c r="N19" s="328">
        <f t="shared" si="7"/>
        <v>0</v>
      </c>
      <c r="O19" s="139">
        <f t="shared" si="3"/>
        <v>0</v>
      </c>
    </row>
    <row r="20" spans="1:15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195">
        <v>1000</v>
      </c>
      <c r="J20" s="195">
        <v>1000</v>
      </c>
      <c r="K20" s="195">
        <v>119</v>
      </c>
      <c r="L20" s="210"/>
      <c r="M20" s="158">
        <v>0</v>
      </c>
      <c r="N20" s="328">
        <f t="shared" si="7"/>
        <v>0</v>
      </c>
      <c r="O20" s="139">
        <f t="shared" si="3"/>
        <v>0</v>
      </c>
    </row>
    <row r="21" spans="1:15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195">
        <v>0</v>
      </c>
      <c r="J21" s="195">
        <v>0</v>
      </c>
      <c r="K21" s="195">
        <v>0</v>
      </c>
      <c r="L21" s="210"/>
      <c r="M21" s="155">
        <v>0</v>
      </c>
      <c r="N21" s="328">
        <f t="shared" si="7"/>
        <v>0</v>
      </c>
      <c r="O21" s="139" t="str">
        <f t="shared" si="3"/>
        <v/>
      </c>
    </row>
    <row r="22" spans="1:15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195">
        <v>0</v>
      </c>
      <c r="J22" s="195">
        <v>0</v>
      </c>
      <c r="K22" s="195">
        <v>0</v>
      </c>
      <c r="L22" s="210"/>
      <c r="M22" s="155">
        <v>0</v>
      </c>
      <c r="N22" s="328">
        <f t="shared" si="7"/>
        <v>0</v>
      </c>
      <c r="O22" s="139" t="str">
        <f t="shared" si="3"/>
        <v/>
      </c>
    </row>
    <row r="23" spans="1:15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195">
        <v>1200</v>
      </c>
      <c r="J23" s="195">
        <v>1200</v>
      </c>
      <c r="K23" s="195">
        <v>465</v>
      </c>
      <c r="L23" s="210"/>
      <c r="M23" s="155">
        <v>0</v>
      </c>
      <c r="N23" s="328">
        <f t="shared" si="7"/>
        <v>0</v>
      </c>
      <c r="O23" s="139">
        <f t="shared" si="3"/>
        <v>0</v>
      </c>
    </row>
    <row r="24" spans="1:15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195">
        <v>0</v>
      </c>
      <c r="J24" s="195">
        <v>0</v>
      </c>
      <c r="K24" s="195">
        <v>0</v>
      </c>
      <c r="L24" s="210"/>
      <c r="M24" s="155">
        <v>0</v>
      </c>
      <c r="N24" s="328">
        <f t="shared" si="7"/>
        <v>0</v>
      </c>
      <c r="O24" s="139" t="str">
        <f t="shared" si="3"/>
        <v/>
      </c>
    </row>
    <row r="25" spans="1:15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195">
        <v>1400</v>
      </c>
      <c r="J25" s="195">
        <v>1400</v>
      </c>
      <c r="K25" s="195">
        <v>869</v>
      </c>
      <c r="L25" s="210"/>
      <c r="M25" s="158">
        <v>0</v>
      </c>
      <c r="N25" s="328">
        <f t="shared" si="7"/>
        <v>0</v>
      </c>
      <c r="O25" s="139">
        <f t="shared" si="3"/>
        <v>0</v>
      </c>
    </row>
    <row r="26" spans="1:15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95">
        <v>0</v>
      </c>
      <c r="K26" s="195">
        <v>0</v>
      </c>
      <c r="L26" s="210"/>
      <c r="M26" s="159">
        <v>0</v>
      </c>
      <c r="N26" s="328">
        <f t="shared" si="7"/>
        <v>0</v>
      </c>
      <c r="O26" s="139" t="str">
        <f t="shared" si="3"/>
        <v/>
      </c>
    </row>
    <row r="27" spans="1:15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195"/>
      <c r="J27" s="195"/>
      <c r="K27" s="195"/>
      <c r="L27" s="210"/>
      <c r="M27" s="93"/>
      <c r="N27" s="329"/>
      <c r="O27" s="139" t="str">
        <f t="shared" si="3"/>
        <v/>
      </c>
    </row>
    <row r="28" spans="1:15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194">
        <f t="shared" ref="I28" si="8">SUM(I29:I30)</f>
        <v>3000</v>
      </c>
      <c r="J28" s="194">
        <f t="shared" ref="J28:L28" si="9">SUM(J29:J30)</f>
        <v>3000</v>
      </c>
      <c r="K28" s="194">
        <v>0</v>
      </c>
      <c r="L28" s="211">
        <f t="shared" si="9"/>
        <v>0</v>
      </c>
      <c r="M28" s="106">
        <f>SUM(M29:M30)</f>
        <v>0</v>
      </c>
      <c r="N28" s="330">
        <f>SUM(N29:N30)</f>
        <v>0</v>
      </c>
      <c r="O28" s="138">
        <f t="shared" si="3"/>
        <v>0</v>
      </c>
    </row>
    <row r="29" spans="1:15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195">
        <f t="shared" ref="I29:J29" si="10">SUM(G29:H29)</f>
        <v>0</v>
      </c>
      <c r="J29" s="195">
        <f t="shared" si="10"/>
        <v>0</v>
      </c>
      <c r="K29" s="195">
        <v>0</v>
      </c>
      <c r="L29" s="210"/>
      <c r="M29" s="93">
        <v>0</v>
      </c>
      <c r="N29" s="328">
        <f t="shared" ref="N29:N30" si="11">SUM(L29:M29)</f>
        <v>0</v>
      </c>
      <c r="O29" s="139" t="str">
        <f t="shared" si="3"/>
        <v/>
      </c>
    </row>
    <row r="30" spans="1:15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195">
        <v>3000</v>
      </c>
      <c r="J30" s="195">
        <v>3000</v>
      </c>
      <c r="K30" s="195">
        <v>0</v>
      </c>
      <c r="L30" s="210"/>
      <c r="M30" s="93">
        <v>0</v>
      </c>
      <c r="N30" s="328">
        <f t="shared" si="11"/>
        <v>0</v>
      </c>
      <c r="O30" s="139">
        <f t="shared" si="3"/>
        <v>0</v>
      </c>
    </row>
    <row r="31" spans="1:15" ht="12.95" customHeight="1">
      <c r="B31" s="9"/>
      <c r="C31" s="10"/>
      <c r="D31" s="10"/>
      <c r="E31" s="99"/>
      <c r="F31" s="111"/>
      <c r="G31" s="124"/>
      <c r="H31" s="10"/>
      <c r="I31" s="195"/>
      <c r="J31" s="195"/>
      <c r="K31" s="195"/>
      <c r="L31" s="210"/>
      <c r="M31" s="92"/>
      <c r="N31" s="329"/>
      <c r="O31" s="139" t="str">
        <f t="shared" si="3"/>
        <v/>
      </c>
    </row>
    <row r="32" spans="1:15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196" t="s">
        <v>209</v>
      </c>
      <c r="J32" s="196" t="s">
        <v>209</v>
      </c>
      <c r="K32" s="194">
        <v>9</v>
      </c>
      <c r="L32" s="410"/>
      <c r="M32" s="108"/>
      <c r="N32" s="331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214270</v>
      </c>
      <c r="J33" s="101">
        <f>J8+J13+J16+J28</f>
        <v>214270</v>
      </c>
      <c r="K33" s="213">
        <f t="shared" ref="K33" si="12">K8+K13+K16+K28</f>
        <v>148487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3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/>
      <c r="J34" s="14"/>
      <c r="K34" s="213"/>
      <c r="L34" s="220"/>
      <c r="M34" s="101"/>
      <c r="N34" s="330"/>
      <c r="O34" s="138" t="str">
        <f>IF(J34=0,"",N34/J34*100)</f>
        <v/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/>
      <c r="J35" s="14"/>
      <c r="K35" s="213"/>
      <c r="L35" s="220"/>
      <c r="M35" s="101"/>
      <c r="N35" s="330"/>
      <c r="O35" s="138" t="str">
        <f t="shared" si="3"/>
        <v/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4"/>
  <dimension ref="A1:R96"/>
  <sheetViews>
    <sheetView topLeftCell="A16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97" customWidth="1"/>
    <col min="3" max="3" width="5.140625" style="97" customWidth="1"/>
    <col min="4" max="5" width="5" style="97" customWidth="1"/>
    <col min="6" max="7" width="8.7109375" style="102" customWidth="1"/>
    <col min="8" max="8" width="50.7109375" style="97" customWidth="1"/>
    <col min="9" max="13" width="14.7109375" style="97" customWidth="1"/>
    <col min="14" max="14" width="15.7109375" style="97" customWidth="1"/>
    <col min="15" max="15" width="7.7109375" style="142" customWidth="1"/>
    <col min="16" max="16384" width="9.140625" style="97"/>
  </cols>
  <sheetData>
    <row r="1" spans="2:18" ht="13.5" thickBot="1"/>
    <row r="2" spans="2:18" s="166" customFormat="1" ht="20.100000000000001" customHeight="1" thickTop="1" thickBot="1">
      <c r="B2" s="417" t="s">
        <v>185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2:18" s="94" customFormat="1" ht="8.1" customHeight="1" thickTop="1" thickBot="1">
      <c r="F3" s="95"/>
      <c r="G3" s="95"/>
      <c r="H3" s="420"/>
      <c r="I3" s="420"/>
      <c r="J3" s="279"/>
      <c r="K3" s="279"/>
      <c r="L3" s="54"/>
      <c r="M3" s="54"/>
      <c r="N3" s="54"/>
      <c r="O3" s="136"/>
    </row>
    <row r="4" spans="2:18" s="94" customFormat="1" ht="39" customHeight="1"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2:18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2:18" s="95" customFormat="1" ht="12.95" customHeight="1"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2:18" s="95" customFormat="1" ht="12.95" customHeight="1">
      <c r="B7" s="5" t="s">
        <v>34</v>
      </c>
      <c r="C7" s="6" t="s">
        <v>3</v>
      </c>
      <c r="D7" s="6" t="s">
        <v>53</v>
      </c>
      <c r="E7" s="293" t="s">
        <v>224</v>
      </c>
      <c r="F7" s="96"/>
      <c r="G7" s="96"/>
      <c r="H7" s="96"/>
      <c r="I7" s="96"/>
      <c r="J7" s="96"/>
      <c r="K7" s="212"/>
      <c r="L7" s="3"/>
      <c r="M7" s="96"/>
      <c r="N7" s="326"/>
      <c r="O7" s="137"/>
    </row>
    <row r="8" spans="2:18" s="94" customFormat="1" ht="12.95" customHeight="1">
      <c r="B8" s="100"/>
      <c r="C8" s="7"/>
      <c r="D8" s="7"/>
      <c r="E8" s="7"/>
      <c r="F8" s="110">
        <v>611000</v>
      </c>
      <c r="G8" s="123"/>
      <c r="H8" s="7" t="s">
        <v>64</v>
      </c>
      <c r="I8" s="151">
        <f t="shared" ref="I8" si="0">SUM(I9:I12)</f>
        <v>90800</v>
      </c>
      <c r="J8" s="151">
        <f t="shared" ref="J8:L8" si="1">SUM(J9:J12)</f>
        <v>90800</v>
      </c>
      <c r="K8" s="198">
        <v>67858</v>
      </c>
      <c r="L8" s="211">
        <f t="shared" si="1"/>
        <v>0</v>
      </c>
      <c r="M8" s="70">
        <f>SUM(M9:M12)</f>
        <v>0</v>
      </c>
      <c r="N8" s="327">
        <f>SUM(N9:N12)</f>
        <v>0</v>
      </c>
      <c r="O8" s="138">
        <f>IF(J8=0,"",N8/J8*100)</f>
        <v>0</v>
      </c>
    </row>
    <row r="9" spans="2:18" ht="12.95" customHeight="1">
      <c r="B9" s="98"/>
      <c r="C9" s="99"/>
      <c r="D9" s="99"/>
      <c r="E9" s="99"/>
      <c r="F9" s="111">
        <v>611100</v>
      </c>
      <c r="G9" s="124"/>
      <c r="H9" s="103" t="s">
        <v>77</v>
      </c>
      <c r="I9" s="154">
        <v>71620</v>
      </c>
      <c r="J9" s="154">
        <v>71620</v>
      </c>
      <c r="K9" s="197">
        <v>52295</v>
      </c>
      <c r="L9" s="210"/>
      <c r="M9" s="69">
        <v>0</v>
      </c>
      <c r="N9" s="328">
        <f>SUM(L9:M9)</f>
        <v>0</v>
      </c>
      <c r="O9" s="139">
        <f>IF(J9=0,"",N9/J9*100)</f>
        <v>0</v>
      </c>
    </row>
    <row r="10" spans="2:18" ht="12.95" customHeight="1">
      <c r="B10" s="98"/>
      <c r="C10" s="99"/>
      <c r="D10" s="99"/>
      <c r="E10" s="99"/>
      <c r="F10" s="111">
        <v>611200</v>
      </c>
      <c r="G10" s="124"/>
      <c r="H10" s="99" t="s">
        <v>78</v>
      </c>
      <c r="I10" s="154">
        <v>19180</v>
      </c>
      <c r="J10" s="154">
        <v>19180</v>
      </c>
      <c r="K10" s="197">
        <v>15563</v>
      </c>
      <c r="L10" s="210"/>
      <c r="M10" s="69">
        <v>0</v>
      </c>
      <c r="N10" s="328">
        <f t="shared" ref="N10:N11" si="2">SUM(L10:M10)</f>
        <v>0</v>
      </c>
      <c r="O10" s="139">
        <f t="shared" ref="O10:O33" si="3">IF(J10=0,"",N10/J10*100)</f>
        <v>0</v>
      </c>
    </row>
    <row r="11" spans="2:18" ht="12.95" customHeight="1">
      <c r="B11" s="98"/>
      <c r="C11" s="99"/>
      <c r="D11" s="99"/>
      <c r="E11" s="99"/>
      <c r="F11" s="111">
        <v>611200</v>
      </c>
      <c r="G11" s="124"/>
      <c r="H11" s="68" t="s">
        <v>104</v>
      </c>
      <c r="I11" s="154">
        <v>0</v>
      </c>
      <c r="J11" s="154">
        <v>0</v>
      </c>
      <c r="K11" s="197">
        <v>0</v>
      </c>
      <c r="L11" s="210"/>
      <c r="M11" s="69">
        <v>0</v>
      </c>
      <c r="N11" s="328">
        <f t="shared" si="2"/>
        <v>0</v>
      </c>
      <c r="O11" s="139" t="str">
        <f t="shared" si="3"/>
        <v/>
      </c>
      <c r="Q11" s="35"/>
    </row>
    <row r="12" spans="2:18" ht="8.1" customHeight="1">
      <c r="B12" s="98"/>
      <c r="C12" s="99"/>
      <c r="D12" s="99"/>
      <c r="E12" s="99"/>
      <c r="F12" s="111"/>
      <c r="G12" s="124"/>
      <c r="H12" s="103"/>
      <c r="I12" s="154"/>
      <c r="J12" s="154"/>
      <c r="K12" s="197"/>
      <c r="L12" s="210"/>
      <c r="M12" s="69"/>
      <c r="N12" s="328"/>
      <c r="O12" s="139" t="str">
        <f t="shared" si="3"/>
        <v/>
      </c>
    </row>
    <row r="13" spans="2:18" s="94" customFormat="1" ht="12.95" customHeight="1">
      <c r="B13" s="100"/>
      <c r="C13" s="7"/>
      <c r="D13" s="7"/>
      <c r="E13" s="7"/>
      <c r="F13" s="110">
        <v>612000</v>
      </c>
      <c r="G13" s="123"/>
      <c r="H13" s="7" t="s">
        <v>63</v>
      </c>
      <c r="I13" s="151">
        <f t="shared" ref="I13:L13" si="4">I14</f>
        <v>7600</v>
      </c>
      <c r="J13" s="151">
        <f t="shared" si="4"/>
        <v>7600</v>
      </c>
      <c r="K13" s="198">
        <v>5523</v>
      </c>
      <c r="L13" s="211">
        <f t="shared" si="4"/>
        <v>0</v>
      </c>
      <c r="M13" s="70">
        <f>M14</f>
        <v>0</v>
      </c>
      <c r="N13" s="327">
        <f>N14</f>
        <v>0</v>
      </c>
      <c r="O13" s="138">
        <f t="shared" si="3"/>
        <v>0</v>
      </c>
      <c r="R13" s="39"/>
    </row>
    <row r="14" spans="2:18" ht="12.95" customHeight="1">
      <c r="B14" s="98"/>
      <c r="C14" s="99"/>
      <c r="D14" s="99"/>
      <c r="E14" s="99"/>
      <c r="F14" s="111">
        <v>612100</v>
      </c>
      <c r="G14" s="124"/>
      <c r="H14" s="12" t="s">
        <v>5</v>
      </c>
      <c r="I14" s="154">
        <v>7600</v>
      </c>
      <c r="J14" s="154">
        <v>7600</v>
      </c>
      <c r="K14" s="197">
        <v>5523</v>
      </c>
      <c r="L14" s="210"/>
      <c r="M14" s="69">
        <v>0</v>
      </c>
      <c r="N14" s="328">
        <f>SUM(L14:M14)</f>
        <v>0</v>
      </c>
      <c r="O14" s="139">
        <f t="shared" si="3"/>
        <v>0</v>
      </c>
      <c r="R14" s="33"/>
    </row>
    <row r="15" spans="2:18" ht="8.1" customHeight="1">
      <c r="B15" s="98"/>
      <c r="C15" s="99"/>
      <c r="D15" s="99"/>
      <c r="E15" s="99"/>
      <c r="F15" s="111"/>
      <c r="G15" s="124"/>
      <c r="H15" s="99"/>
      <c r="I15" s="154"/>
      <c r="J15" s="154"/>
      <c r="K15" s="197"/>
      <c r="L15" s="210"/>
      <c r="M15" s="92"/>
      <c r="N15" s="329"/>
      <c r="O15" s="139" t="str">
        <f t="shared" si="3"/>
        <v/>
      </c>
    </row>
    <row r="16" spans="2:18" s="94" customFormat="1" ht="12.95" customHeight="1">
      <c r="B16" s="100"/>
      <c r="C16" s="7"/>
      <c r="D16" s="7"/>
      <c r="E16" s="7"/>
      <c r="F16" s="110">
        <v>613000</v>
      </c>
      <c r="G16" s="123"/>
      <c r="H16" s="7" t="s">
        <v>65</v>
      </c>
      <c r="I16" s="151">
        <f t="shared" ref="I16" si="5">SUM(I17:I26)</f>
        <v>4400</v>
      </c>
      <c r="J16" s="151">
        <f t="shared" ref="J16:L16" si="6">SUM(J17:J26)</f>
        <v>4400</v>
      </c>
      <c r="K16" s="198">
        <v>1085</v>
      </c>
      <c r="L16" s="211">
        <f t="shared" si="6"/>
        <v>0</v>
      </c>
      <c r="M16" s="105">
        <f>SUM(M17:M26)</f>
        <v>0</v>
      </c>
      <c r="N16" s="330">
        <f>SUM(N17:N26)</f>
        <v>0</v>
      </c>
      <c r="O16" s="138">
        <f t="shared" si="3"/>
        <v>0</v>
      </c>
    </row>
    <row r="17" spans="2:16" ht="12.95" customHeight="1">
      <c r="B17" s="98"/>
      <c r="C17" s="99"/>
      <c r="D17" s="99"/>
      <c r="E17" s="99"/>
      <c r="F17" s="111">
        <v>613100</v>
      </c>
      <c r="G17" s="124"/>
      <c r="H17" s="99" t="s">
        <v>6</v>
      </c>
      <c r="I17" s="154">
        <v>1200</v>
      </c>
      <c r="J17" s="154">
        <v>1200</v>
      </c>
      <c r="K17" s="197">
        <v>0</v>
      </c>
      <c r="L17" s="210"/>
      <c r="M17" s="155">
        <v>0</v>
      </c>
      <c r="N17" s="328">
        <f t="shared" ref="N17:N26" si="7">SUM(L17:M17)</f>
        <v>0</v>
      </c>
      <c r="O17" s="139">
        <f t="shared" si="3"/>
        <v>0</v>
      </c>
    </row>
    <row r="18" spans="2:16" ht="12.95" customHeight="1">
      <c r="B18" s="98"/>
      <c r="C18" s="99"/>
      <c r="D18" s="99"/>
      <c r="E18" s="99"/>
      <c r="F18" s="111">
        <v>613200</v>
      </c>
      <c r="G18" s="124"/>
      <c r="H18" s="99" t="s">
        <v>7</v>
      </c>
      <c r="I18" s="154">
        <v>0</v>
      </c>
      <c r="J18" s="154">
        <v>0</v>
      </c>
      <c r="K18" s="197">
        <v>0</v>
      </c>
      <c r="L18" s="210"/>
      <c r="M18" s="155">
        <v>0</v>
      </c>
      <c r="N18" s="328">
        <f t="shared" si="7"/>
        <v>0</v>
      </c>
      <c r="O18" s="139" t="str">
        <f t="shared" si="3"/>
        <v/>
      </c>
    </row>
    <row r="19" spans="2:16" ht="12.95" customHeight="1">
      <c r="B19" s="98"/>
      <c r="C19" s="99"/>
      <c r="D19" s="99"/>
      <c r="E19" s="99"/>
      <c r="F19" s="111">
        <v>613300</v>
      </c>
      <c r="G19" s="124"/>
      <c r="H19" s="103" t="s">
        <v>79</v>
      </c>
      <c r="I19" s="154">
        <v>1500</v>
      </c>
      <c r="J19" s="154">
        <v>1500</v>
      </c>
      <c r="K19" s="197">
        <v>717</v>
      </c>
      <c r="L19" s="210"/>
      <c r="M19" s="155">
        <v>0</v>
      </c>
      <c r="N19" s="328">
        <f t="shared" si="7"/>
        <v>0</v>
      </c>
      <c r="O19" s="139">
        <f t="shared" si="3"/>
        <v>0</v>
      </c>
    </row>
    <row r="20" spans="2:16" ht="12.95" customHeight="1">
      <c r="B20" s="98"/>
      <c r="C20" s="99"/>
      <c r="D20" s="99"/>
      <c r="E20" s="99"/>
      <c r="F20" s="111">
        <v>613400</v>
      </c>
      <c r="G20" s="124"/>
      <c r="H20" s="99" t="s">
        <v>66</v>
      </c>
      <c r="I20" s="154">
        <v>0</v>
      </c>
      <c r="J20" s="154">
        <v>0</v>
      </c>
      <c r="K20" s="197">
        <v>0</v>
      </c>
      <c r="L20" s="210"/>
      <c r="M20" s="155">
        <v>0</v>
      </c>
      <c r="N20" s="328">
        <f t="shared" si="7"/>
        <v>0</v>
      </c>
      <c r="O20" s="139" t="str">
        <f t="shared" si="3"/>
        <v/>
      </c>
    </row>
    <row r="21" spans="2:16" ht="12.95" customHeight="1">
      <c r="B21" s="98"/>
      <c r="C21" s="99"/>
      <c r="D21" s="99"/>
      <c r="E21" s="99"/>
      <c r="F21" s="111">
        <v>613500</v>
      </c>
      <c r="G21" s="124"/>
      <c r="H21" s="99" t="s">
        <v>8</v>
      </c>
      <c r="I21" s="154">
        <v>0</v>
      </c>
      <c r="J21" s="154">
        <v>0</v>
      </c>
      <c r="K21" s="197">
        <v>0</v>
      </c>
      <c r="L21" s="210"/>
      <c r="M21" s="155">
        <v>0</v>
      </c>
      <c r="N21" s="328">
        <f t="shared" si="7"/>
        <v>0</v>
      </c>
      <c r="O21" s="139" t="str">
        <f t="shared" si="3"/>
        <v/>
      </c>
    </row>
    <row r="22" spans="2:16" ht="12.95" customHeight="1">
      <c r="B22" s="98"/>
      <c r="C22" s="99"/>
      <c r="D22" s="99"/>
      <c r="E22" s="99"/>
      <c r="F22" s="111">
        <v>613600</v>
      </c>
      <c r="G22" s="124"/>
      <c r="H22" s="103" t="s">
        <v>80</v>
      </c>
      <c r="I22" s="154">
        <v>0</v>
      </c>
      <c r="J22" s="154">
        <v>0</v>
      </c>
      <c r="K22" s="197">
        <v>0</v>
      </c>
      <c r="L22" s="210"/>
      <c r="M22" s="155">
        <v>0</v>
      </c>
      <c r="N22" s="328">
        <f t="shared" si="7"/>
        <v>0</v>
      </c>
      <c r="O22" s="139" t="str">
        <f t="shared" si="3"/>
        <v/>
      </c>
    </row>
    <row r="23" spans="2:16" ht="12.95" customHeight="1">
      <c r="B23" s="98"/>
      <c r="C23" s="99"/>
      <c r="D23" s="99"/>
      <c r="E23" s="99"/>
      <c r="F23" s="111">
        <v>613700</v>
      </c>
      <c r="G23" s="124"/>
      <c r="H23" s="99" t="s">
        <v>9</v>
      </c>
      <c r="I23" s="154">
        <v>400</v>
      </c>
      <c r="J23" s="154">
        <v>400</v>
      </c>
      <c r="K23" s="197">
        <v>122</v>
      </c>
      <c r="L23" s="210"/>
      <c r="M23" s="155">
        <v>0</v>
      </c>
      <c r="N23" s="328">
        <f t="shared" si="7"/>
        <v>0</v>
      </c>
      <c r="O23" s="139">
        <f t="shared" si="3"/>
        <v>0</v>
      </c>
    </row>
    <row r="24" spans="2:16" ht="12.95" customHeight="1">
      <c r="B24" s="98"/>
      <c r="C24" s="99"/>
      <c r="D24" s="99"/>
      <c r="E24" s="99"/>
      <c r="F24" s="111">
        <v>613800</v>
      </c>
      <c r="G24" s="124"/>
      <c r="H24" s="99" t="s">
        <v>67</v>
      </c>
      <c r="I24" s="154">
        <v>0</v>
      </c>
      <c r="J24" s="154">
        <v>0</v>
      </c>
      <c r="K24" s="197">
        <v>0</v>
      </c>
      <c r="L24" s="210"/>
      <c r="M24" s="155">
        <v>0</v>
      </c>
      <c r="N24" s="328">
        <f t="shared" si="7"/>
        <v>0</v>
      </c>
      <c r="O24" s="139" t="str">
        <f t="shared" si="3"/>
        <v/>
      </c>
      <c r="P24" s="33"/>
    </row>
    <row r="25" spans="2:16" ht="12.95" customHeight="1">
      <c r="B25" s="98"/>
      <c r="C25" s="99"/>
      <c r="D25" s="99"/>
      <c r="E25" s="99"/>
      <c r="F25" s="111">
        <v>613900</v>
      </c>
      <c r="G25" s="124"/>
      <c r="H25" s="99" t="s">
        <v>68</v>
      </c>
      <c r="I25" s="154">
        <v>1300</v>
      </c>
      <c r="J25" s="154">
        <v>1300</v>
      </c>
      <c r="K25" s="197">
        <v>246</v>
      </c>
      <c r="L25" s="210"/>
      <c r="M25" s="158">
        <v>0</v>
      </c>
      <c r="N25" s="328">
        <f t="shared" si="7"/>
        <v>0</v>
      </c>
      <c r="O25" s="139">
        <f t="shared" si="3"/>
        <v>0</v>
      </c>
    </row>
    <row r="26" spans="2:16" ht="12.95" customHeight="1">
      <c r="B26" s="98"/>
      <c r="C26" s="99"/>
      <c r="D26" s="99"/>
      <c r="E26" s="99"/>
      <c r="F26" s="111">
        <v>613900</v>
      </c>
      <c r="G26" s="124"/>
      <c r="H26" s="68" t="s">
        <v>105</v>
      </c>
      <c r="I26" s="154">
        <v>0</v>
      </c>
      <c r="J26" s="154">
        <v>0</v>
      </c>
      <c r="K26" s="197">
        <v>0</v>
      </c>
      <c r="L26" s="210"/>
      <c r="M26" s="155">
        <v>0</v>
      </c>
      <c r="N26" s="328">
        <f t="shared" si="7"/>
        <v>0</v>
      </c>
      <c r="O26" s="139" t="str">
        <f t="shared" si="3"/>
        <v/>
      </c>
    </row>
    <row r="27" spans="2:16" ht="8.1" customHeight="1">
      <c r="B27" s="98"/>
      <c r="C27" s="99"/>
      <c r="D27" s="99"/>
      <c r="E27" s="99"/>
      <c r="F27" s="111"/>
      <c r="G27" s="124"/>
      <c r="H27" s="99"/>
      <c r="I27" s="151"/>
      <c r="J27" s="151"/>
      <c r="K27" s="198"/>
      <c r="L27" s="211"/>
      <c r="M27" s="101"/>
      <c r="N27" s="330"/>
      <c r="O27" s="139" t="str">
        <f t="shared" si="3"/>
        <v/>
      </c>
    </row>
    <row r="28" spans="2:16" s="94" customFormat="1" ht="12.95" customHeight="1">
      <c r="B28" s="100"/>
      <c r="C28" s="7"/>
      <c r="D28" s="7"/>
      <c r="E28" s="292"/>
      <c r="F28" s="121">
        <v>614000</v>
      </c>
      <c r="G28" s="135"/>
      <c r="H28" s="7" t="s">
        <v>81</v>
      </c>
      <c r="I28" s="151">
        <f t="shared" ref="I28:N28" si="8">SUM(I29:I29)</f>
        <v>50000</v>
      </c>
      <c r="J28" s="151">
        <f t="shared" si="8"/>
        <v>50000</v>
      </c>
      <c r="K28" s="198">
        <v>0</v>
      </c>
      <c r="L28" s="211">
        <f t="shared" si="8"/>
        <v>0</v>
      </c>
      <c r="M28" s="101">
        <f t="shared" si="8"/>
        <v>0</v>
      </c>
      <c r="N28" s="330">
        <f t="shared" si="8"/>
        <v>0</v>
      </c>
      <c r="O28" s="138">
        <f t="shared" si="3"/>
        <v>0</v>
      </c>
    </row>
    <row r="29" spans="2:16" ht="24" customHeight="1">
      <c r="B29" s="98"/>
      <c r="C29" s="99"/>
      <c r="D29" s="21"/>
      <c r="E29" s="21"/>
      <c r="F29" s="146">
        <v>614200</v>
      </c>
      <c r="G29" s="300" t="s">
        <v>184</v>
      </c>
      <c r="H29" s="275" t="s">
        <v>249</v>
      </c>
      <c r="I29" s="154">
        <v>50000</v>
      </c>
      <c r="J29" s="154">
        <v>50000</v>
      </c>
      <c r="K29" s="197">
        <v>0</v>
      </c>
      <c r="L29" s="210"/>
      <c r="M29" s="93">
        <v>0</v>
      </c>
      <c r="N29" s="328">
        <f>SUM(L29:M29)</f>
        <v>0</v>
      </c>
      <c r="O29" s="139">
        <f t="shared" si="3"/>
        <v>0</v>
      </c>
    </row>
    <row r="30" spans="2:16" ht="8.1" customHeight="1">
      <c r="B30" s="98"/>
      <c r="C30" s="99"/>
      <c r="D30" s="99"/>
      <c r="E30" s="288"/>
      <c r="F30" s="119"/>
      <c r="G30" s="131"/>
      <c r="H30" s="99"/>
      <c r="I30" s="154"/>
      <c r="J30" s="154"/>
      <c r="K30" s="197"/>
      <c r="L30" s="210"/>
      <c r="M30" s="92"/>
      <c r="N30" s="329"/>
      <c r="O30" s="139" t="str">
        <f t="shared" si="3"/>
        <v/>
      </c>
    </row>
    <row r="31" spans="2:16" s="94" customFormat="1" ht="12.95" customHeight="1">
      <c r="B31" s="100"/>
      <c r="C31" s="7"/>
      <c r="D31" s="7"/>
      <c r="E31" s="7"/>
      <c r="F31" s="110">
        <v>821000</v>
      </c>
      <c r="G31" s="123"/>
      <c r="H31" s="7" t="s">
        <v>12</v>
      </c>
      <c r="I31" s="151">
        <f t="shared" ref="I31" si="9">SUM(I32:I33)</f>
        <v>1000</v>
      </c>
      <c r="J31" s="151">
        <f t="shared" ref="J31:L31" si="10">SUM(J32:J33)</f>
        <v>1000</v>
      </c>
      <c r="K31" s="198">
        <v>910</v>
      </c>
      <c r="L31" s="211">
        <f t="shared" si="10"/>
        <v>0</v>
      </c>
      <c r="M31" s="101">
        <f>SUM(M32:M33)</f>
        <v>0</v>
      </c>
      <c r="N31" s="330">
        <f>SUM(N32:N33)</f>
        <v>0</v>
      </c>
      <c r="O31" s="138">
        <f t="shared" si="3"/>
        <v>0</v>
      </c>
    </row>
    <row r="32" spans="2:16" ht="12.95" customHeight="1">
      <c r="B32" s="98"/>
      <c r="C32" s="99"/>
      <c r="D32" s="99"/>
      <c r="E32" s="99"/>
      <c r="F32" s="111">
        <v>821200</v>
      </c>
      <c r="G32" s="124"/>
      <c r="H32" s="99" t="s">
        <v>13</v>
      </c>
      <c r="I32" s="154">
        <f t="shared" ref="I32:J32" si="11">SUM(G32:H32)</f>
        <v>0</v>
      </c>
      <c r="J32" s="154">
        <f t="shared" si="11"/>
        <v>0</v>
      </c>
      <c r="K32" s="197">
        <v>0</v>
      </c>
      <c r="L32" s="210"/>
      <c r="M32" s="93">
        <v>0</v>
      </c>
      <c r="N32" s="328">
        <f t="shared" ref="N32:N33" si="12">SUM(L32:M32)</f>
        <v>0</v>
      </c>
      <c r="O32" s="139" t="str">
        <f t="shared" si="3"/>
        <v/>
      </c>
    </row>
    <row r="33" spans="1:18" ht="12.95" customHeight="1">
      <c r="B33" s="98"/>
      <c r="C33" s="99"/>
      <c r="D33" s="99"/>
      <c r="E33" s="99"/>
      <c r="F33" s="111">
        <v>821300</v>
      </c>
      <c r="G33" s="124"/>
      <c r="H33" s="99" t="s">
        <v>14</v>
      </c>
      <c r="I33" s="154">
        <v>1000</v>
      </c>
      <c r="J33" s="154">
        <v>1000</v>
      </c>
      <c r="K33" s="197">
        <v>910</v>
      </c>
      <c r="L33" s="210"/>
      <c r="M33" s="92">
        <v>0</v>
      </c>
      <c r="N33" s="328">
        <f t="shared" si="12"/>
        <v>0</v>
      </c>
      <c r="O33" s="139">
        <f t="shared" si="3"/>
        <v>0</v>
      </c>
    </row>
    <row r="34" spans="1:18" ht="8.1" customHeight="1">
      <c r="B34" s="98"/>
      <c r="C34" s="99"/>
      <c r="D34" s="99"/>
      <c r="E34" s="99"/>
      <c r="F34" s="111"/>
      <c r="G34" s="124"/>
      <c r="H34" s="99"/>
      <c r="I34" s="154"/>
      <c r="J34" s="154"/>
      <c r="K34" s="197"/>
      <c r="L34" s="207"/>
      <c r="M34" s="92"/>
      <c r="N34" s="329"/>
      <c r="O34" s="139" t="str">
        <f>IF(J34=0,"",N34/J34*100)</f>
        <v/>
      </c>
    </row>
    <row r="35" spans="1:18" s="94" customFormat="1" ht="12.95" customHeight="1">
      <c r="B35" s="100"/>
      <c r="C35" s="7"/>
      <c r="D35" s="7"/>
      <c r="E35" s="7"/>
      <c r="F35" s="110"/>
      <c r="G35" s="123"/>
      <c r="H35" s="7" t="s">
        <v>15</v>
      </c>
      <c r="I35" s="151">
        <v>4</v>
      </c>
      <c r="J35" s="151">
        <v>4</v>
      </c>
      <c r="K35" s="198">
        <v>4</v>
      </c>
      <c r="L35" s="303"/>
      <c r="M35" s="106"/>
      <c r="N35" s="330"/>
      <c r="O35" s="139"/>
    </row>
    <row r="36" spans="1:18" s="94" customFormat="1" ht="12.95" customHeight="1">
      <c r="B36" s="100"/>
      <c r="C36" s="7"/>
      <c r="D36" s="7"/>
      <c r="E36" s="7"/>
      <c r="F36" s="110"/>
      <c r="G36" s="123"/>
      <c r="H36" s="7" t="s">
        <v>29</v>
      </c>
      <c r="I36" s="101">
        <f t="shared" ref="I36:N36" si="13">I31+I28+I16+I13+I8</f>
        <v>153800</v>
      </c>
      <c r="J36" s="101">
        <f t="shared" si="13"/>
        <v>153800</v>
      </c>
      <c r="K36" s="203">
        <f t="shared" si="13"/>
        <v>75376</v>
      </c>
      <c r="L36" s="220">
        <f t="shared" si="13"/>
        <v>0</v>
      </c>
      <c r="M36" s="101">
        <f t="shared" si="13"/>
        <v>0</v>
      </c>
      <c r="N36" s="330">
        <f t="shared" si="13"/>
        <v>0</v>
      </c>
      <c r="O36" s="138">
        <f>IF(J36=0,"",N36/J36*100)</f>
        <v>0</v>
      </c>
    </row>
    <row r="37" spans="1:18" s="94" customFormat="1" ht="12.95" customHeight="1">
      <c r="B37" s="100"/>
      <c r="C37" s="7"/>
      <c r="D37" s="7"/>
      <c r="E37" s="7"/>
      <c r="F37" s="110"/>
      <c r="G37" s="123"/>
      <c r="H37" s="7" t="s">
        <v>16</v>
      </c>
      <c r="I37" s="101">
        <f>I36+'7'!I33+'6'!I33+'5'!I33+'4 (S)'!I36+'3'!I55</f>
        <v>2240870</v>
      </c>
      <c r="J37" s="101">
        <f>J36+'7'!J33+'6'!J33+'5'!J33+'4 (S)'!J36+'3'!J55</f>
        <v>2240870</v>
      </c>
      <c r="K37" s="203">
        <f>K36+'7'!K33+'6'!K33+'5'!K33+'4 (S)'!K36+'3'!K55</f>
        <v>1552906</v>
      </c>
      <c r="L37" s="220">
        <f>L36+'7'!L33+'6'!L33+'5'!L33+'4 (S)'!L36+'3'!L55</f>
        <v>0</v>
      </c>
      <c r="M37" s="101">
        <f>M36+'7'!M33+'6'!M33+'5'!M33+'4 (S)'!M36+'3'!M55</f>
        <v>0</v>
      </c>
      <c r="N37" s="330">
        <f>N36+'7'!N33+'6'!N33+'5'!N33+'4 (S)'!N36+'3'!N55</f>
        <v>0</v>
      </c>
      <c r="O37" s="145"/>
    </row>
    <row r="38" spans="1:18" s="94" customFormat="1" ht="12.95" customHeight="1">
      <c r="B38" s="100"/>
      <c r="C38" s="7"/>
      <c r="D38" s="7"/>
      <c r="E38" s="7"/>
      <c r="F38" s="110"/>
      <c r="G38" s="123"/>
      <c r="H38" s="7" t="s">
        <v>17</v>
      </c>
      <c r="I38" s="286">
        <f>I37</f>
        <v>2240870</v>
      </c>
      <c r="J38" s="286">
        <f t="shared" ref="J38:N38" si="14">J37</f>
        <v>2240870</v>
      </c>
      <c r="K38" s="287">
        <f t="shared" si="14"/>
        <v>1552906</v>
      </c>
      <c r="L38" s="340">
        <f t="shared" si="14"/>
        <v>0</v>
      </c>
      <c r="M38" s="286">
        <f t="shared" si="14"/>
        <v>0</v>
      </c>
      <c r="N38" s="341">
        <f t="shared" si="14"/>
        <v>0</v>
      </c>
      <c r="O38" s="140"/>
    </row>
    <row r="39" spans="1:18" ht="8.1" customHeight="1" thickBot="1">
      <c r="B39" s="15"/>
      <c r="C39" s="16"/>
      <c r="D39" s="16"/>
      <c r="E39" s="16"/>
      <c r="F39" s="112"/>
      <c r="G39" s="125"/>
      <c r="H39" s="16"/>
      <c r="I39" s="16"/>
      <c r="J39" s="16"/>
      <c r="K39" s="24"/>
      <c r="L39" s="15"/>
      <c r="M39" s="16"/>
      <c r="N39" s="339"/>
      <c r="O39" s="141"/>
    </row>
    <row r="40" spans="1:18" ht="12.95" customHeight="1">
      <c r="F40" s="113"/>
      <c r="G40" s="126"/>
      <c r="N40" s="181"/>
    </row>
    <row r="41" spans="1:18" ht="12.95" customHeight="1">
      <c r="B41" s="33"/>
      <c r="F41" s="113"/>
      <c r="G41" s="126"/>
      <c r="N41" s="181"/>
    </row>
    <row r="42" spans="1:18" ht="12.95" customHeight="1">
      <c r="F42" s="113"/>
      <c r="G42" s="126"/>
      <c r="N42" s="181"/>
    </row>
    <row r="43" spans="1:18" ht="12.95" customHeight="1">
      <c r="F43" s="113"/>
      <c r="G43" s="126"/>
      <c r="N43" s="181"/>
    </row>
    <row r="44" spans="1:18" ht="12.95" customHeight="1">
      <c r="F44" s="113"/>
      <c r="G44" s="126"/>
      <c r="N44" s="181"/>
    </row>
    <row r="45" spans="1:18" ht="12.95" customHeight="1">
      <c r="F45" s="113"/>
      <c r="G45" s="126"/>
      <c r="N45" s="181"/>
    </row>
    <row r="46" spans="1:18" ht="12.95" customHeight="1">
      <c r="F46" s="113"/>
      <c r="G46" s="126"/>
      <c r="N46" s="181"/>
    </row>
    <row r="47" spans="1:18" ht="12.95" customHeight="1">
      <c r="F47" s="113"/>
      <c r="G47" s="126"/>
      <c r="N47" s="181"/>
    </row>
    <row r="48" spans="1:18" s="142" customFormat="1" ht="12.95" customHeight="1">
      <c r="A48" s="97"/>
      <c r="B48" s="97"/>
      <c r="C48" s="97"/>
      <c r="D48" s="97"/>
      <c r="E48" s="97"/>
      <c r="F48" s="113"/>
      <c r="G48" s="126"/>
      <c r="H48" s="97"/>
      <c r="I48" s="97"/>
      <c r="J48" s="97"/>
      <c r="K48" s="97"/>
      <c r="L48" s="97"/>
      <c r="M48" s="97"/>
      <c r="N48" s="181"/>
      <c r="P48" s="97"/>
      <c r="Q48" s="97"/>
      <c r="R48" s="97"/>
    </row>
    <row r="49" spans="1:18" s="142" customFormat="1" ht="12.95" customHeight="1">
      <c r="A49" s="97"/>
      <c r="B49" s="97"/>
      <c r="C49" s="97"/>
      <c r="D49" s="97"/>
      <c r="E49" s="97"/>
      <c r="F49" s="113"/>
      <c r="G49" s="126"/>
      <c r="H49" s="97"/>
      <c r="I49" s="97"/>
      <c r="J49" s="97"/>
      <c r="K49" s="97"/>
      <c r="L49" s="97"/>
      <c r="M49" s="97"/>
      <c r="N49" s="181"/>
      <c r="P49" s="97"/>
      <c r="Q49" s="97"/>
      <c r="R49" s="97"/>
    </row>
    <row r="50" spans="1:18" s="142" customFormat="1" ht="12.95" customHeight="1">
      <c r="A50" s="97"/>
      <c r="B50" s="97"/>
      <c r="C50" s="97"/>
      <c r="D50" s="97"/>
      <c r="E50" s="97"/>
      <c r="F50" s="113"/>
      <c r="G50" s="126"/>
      <c r="H50" s="97"/>
      <c r="I50" s="97"/>
      <c r="J50" s="97"/>
      <c r="K50" s="97"/>
      <c r="L50" s="97"/>
      <c r="M50" s="97"/>
      <c r="N50" s="181"/>
      <c r="P50" s="97"/>
      <c r="Q50" s="97"/>
      <c r="R50" s="97"/>
    </row>
    <row r="51" spans="1:18" s="142" customFormat="1" ht="12.95" customHeight="1">
      <c r="A51" s="97"/>
      <c r="B51" s="97"/>
      <c r="C51" s="97"/>
      <c r="D51" s="97"/>
      <c r="E51" s="97"/>
      <c r="F51" s="113"/>
      <c r="G51" s="126"/>
      <c r="H51" s="97"/>
      <c r="I51" s="97"/>
      <c r="J51" s="97"/>
      <c r="K51" s="97"/>
      <c r="L51" s="97"/>
      <c r="M51" s="97"/>
      <c r="N51" s="181"/>
      <c r="P51" s="97"/>
      <c r="Q51" s="97"/>
      <c r="R51" s="97"/>
    </row>
    <row r="52" spans="1:18" s="142" customFormat="1" ht="12.95" customHeight="1">
      <c r="A52" s="97"/>
      <c r="B52" s="97"/>
      <c r="C52" s="97"/>
      <c r="D52" s="97"/>
      <c r="E52" s="97"/>
      <c r="F52" s="113"/>
      <c r="G52" s="126"/>
      <c r="H52" s="97"/>
      <c r="I52" s="97"/>
      <c r="J52" s="97"/>
      <c r="K52" s="97"/>
      <c r="L52" s="97"/>
      <c r="M52" s="97"/>
      <c r="N52" s="181"/>
      <c r="P52" s="97"/>
      <c r="Q52" s="97"/>
      <c r="R52" s="97"/>
    </row>
    <row r="53" spans="1:18" s="142" customFormat="1" ht="12.95" customHeight="1">
      <c r="A53" s="97"/>
      <c r="B53" s="97"/>
      <c r="C53" s="97"/>
      <c r="D53" s="97"/>
      <c r="E53" s="97"/>
      <c r="F53" s="113"/>
      <c r="G53" s="126"/>
      <c r="H53" s="97"/>
      <c r="I53" s="97"/>
      <c r="J53" s="97"/>
      <c r="K53" s="97"/>
      <c r="L53" s="97"/>
      <c r="M53" s="97"/>
      <c r="N53" s="181"/>
      <c r="P53" s="97"/>
      <c r="Q53" s="97"/>
      <c r="R53" s="97"/>
    </row>
    <row r="54" spans="1:18" s="142" customFormat="1" ht="12.95" customHeight="1">
      <c r="A54" s="97"/>
      <c r="B54" s="97"/>
      <c r="C54" s="97"/>
      <c r="D54" s="97"/>
      <c r="E54" s="97"/>
      <c r="F54" s="113"/>
      <c r="G54" s="126"/>
      <c r="H54" s="97"/>
      <c r="I54" s="97"/>
      <c r="J54" s="97"/>
      <c r="K54" s="97"/>
      <c r="L54" s="97"/>
      <c r="M54" s="97"/>
      <c r="N54" s="181"/>
      <c r="P54" s="97"/>
      <c r="Q54" s="97"/>
      <c r="R54" s="97"/>
    </row>
    <row r="55" spans="1:18" s="142" customFormat="1" ht="12.95" customHeight="1">
      <c r="A55" s="97"/>
      <c r="B55" s="97"/>
      <c r="C55" s="97"/>
      <c r="D55" s="97"/>
      <c r="E55" s="97"/>
      <c r="F55" s="113"/>
      <c r="G55" s="126"/>
      <c r="H55" s="97"/>
      <c r="I55" s="97"/>
      <c r="J55" s="97"/>
      <c r="K55" s="97"/>
      <c r="L55" s="97"/>
      <c r="M55" s="97"/>
      <c r="N55" s="181"/>
      <c r="P55" s="97"/>
      <c r="Q55" s="97"/>
      <c r="R55" s="97"/>
    </row>
    <row r="56" spans="1:18" s="142" customFormat="1" ht="12.95" customHeight="1">
      <c r="A56" s="97"/>
      <c r="B56" s="97"/>
      <c r="C56" s="97"/>
      <c r="D56" s="97"/>
      <c r="E56" s="97"/>
      <c r="F56" s="113"/>
      <c r="G56" s="126"/>
      <c r="H56" s="97"/>
      <c r="I56" s="97"/>
      <c r="J56" s="97"/>
      <c r="K56" s="97"/>
      <c r="L56" s="97"/>
      <c r="M56" s="97"/>
      <c r="N56" s="181"/>
      <c r="P56" s="97"/>
      <c r="Q56" s="97"/>
      <c r="R56" s="97"/>
    </row>
    <row r="57" spans="1:18" s="142" customFormat="1" ht="12.95" customHeight="1">
      <c r="A57" s="97"/>
      <c r="B57" s="97"/>
      <c r="C57" s="97"/>
      <c r="D57" s="97"/>
      <c r="E57" s="97"/>
      <c r="F57" s="113"/>
      <c r="G57" s="126"/>
      <c r="H57" s="97"/>
      <c r="I57" s="97"/>
      <c r="J57" s="97"/>
      <c r="K57" s="97"/>
      <c r="L57" s="97"/>
      <c r="M57" s="97"/>
      <c r="N57" s="181"/>
      <c r="P57" s="97"/>
      <c r="Q57" s="97"/>
      <c r="R57" s="97"/>
    </row>
    <row r="58" spans="1:18" s="142" customFormat="1" ht="12.95" customHeight="1">
      <c r="A58" s="97"/>
      <c r="B58" s="97"/>
      <c r="C58" s="97"/>
      <c r="D58" s="97"/>
      <c r="E58" s="97"/>
      <c r="F58" s="113"/>
      <c r="G58" s="126"/>
      <c r="H58" s="97"/>
      <c r="I58" s="97"/>
      <c r="J58" s="97"/>
      <c r="K58" s="97"/>
      <c r="L58" s="97"/>
      <c r="M58" s="97"/>
      <c r="N58" s="181"/>
      <c r="P58" s="97"/>
      <c r="Q58" s="97"/>
      <c r="R58" s="97"/>
    </row>
    <row r="59" spans="1:18" s="142" customFormat="1" ht="12.95" customHeight="1">
      <c r="A59" s="97"/>
      <c r="B59" s="97"/>
      <c r="C59" s="97"/>
      <c r="D59" s="97"/>
      <c r="E59" s="97"/>
      <c r="F59" s="113"/>
      <c r="G59" s="126"/>
      <c r="H59" s="97"/>
      <c r="I59" s="97"/>
      <c r="J59" s="97"/>
      <c r="K59" s="97"/>
      <c r="L59" s="97"/>
      <c r="M59" s="97"/>
      <c r="N59" s="181"/>
      <c r="P59" s="97"/>
      <c r="Q59" s="97"/>
      <c r="R59" s="97"/>
    </row>
    <row r="60" spans="1:18" s="142" customFormat="1" ht="17.100000000000001" customHeight="1">
      <c r="A60" s="97"/>
      <c r="B60" s="97"/>
      <c r="C60" s="97"/>
      <c r="D60" s="97"/>
      <c r="E60" s="97"/>
      <c r="F60" s="113"/>
      <c r="G60" s="126"/>
      <c r="H60" s="97"/>
      <c r="I60" s="97"/>
      <c r="J60" s="97"/>
      <c r="K60" s="97"/>
      <c r="L60" s="97"/>
      <c r="M60" s="97"/>
      <c r="N60" s="181"/>
      <c r="P60" s="97"/>
      <c r="Q60" s="97"/>
      <c r="R60" s="97"/>
    </row>
    <row r="61" spans="1:18" s="142" customFormat="1" ht="14.25">
      <c r="A61" s="97"/>
      <c r="B61" s="97"/>
      <c r="C61" s="97"/>
      <c r="D61" s="97"/>
      <c r="E61" s="97"/>
      <c r="F61" s="113"/>
      <c r="G61" s="126"/>
      <c r="H61" s="97"/>
      <c r="I61" s="97"/>
      <c r="J61" s="97"/>
      <c r="K61" s="97"/>
      <c r="L61" s="97"/>
      <c r="M61" s="97"/>
      <c r="N61" s="181"/>
      <c r="P61" s="97"/>
      <c r="Q61" s="97"/>
      <c r="R61" s="97"/>
    </row>
    <row r="62" spans="1:18" s="142" customFormat="1" ht="14.25">
      <c r="A62" s="97"/>
      <c r="B62" s="97"/>
      <c r="C62" s="97"/>
      <c r="D62" s="97"/>
      <c r="E62" s="97"/>
      <c r="F62" s="113"/>
      <c r="G62" s="126"/>
      <c r="H62" s="97"/>
      <c r="I62" s="97"/>
      <c r="J62" s="97"/>
      <c r="K62" s="97"/>
      <c r="L62" s="97"/>
      <c r="M62" s="97"/>
      <c r="N62" s="181"/>
      <c r="P62" s="97"/>
      <c r="Q62" s="97"/>
      <c r="R62" s="97"/>
    </row>
    <row r="63" spans="1:18" s="142" customFormat="1" ht="14.25">
      <c r="A63" s="97"/>
      <c r="B63" s="97"/>
      <c r="C63" s="97"/>
      <c r="D63" s="97"/>
      <c r="E63" s="97"/>
      <c r="F63" s="113"/>
      <c r="G63" s="126"/>
      <c r="H63" s="97"/>
      <c r="I63" s="97"/>
      <c r="J63" s="97"/>
      <c r="K63" s="97"/>
      <c r="L63" s="97"/>
      <c r="M63" s="97"/>
      <c r="N63" s="181"/>
      <c r="P63" s="97"/>
      <c r="Q63" s="97"/>
      <c r="R63" s="97"/>
    </row>
    <row r="64" spans="1:18" s="142" customFormat="1" ht="14.25">
      <c r="A64" s="97"/>
      <c r="B64" s="97"/>
      <c r="C64" s="97"/>
      <c r="D64" s="97"/>
      <c r="E64" s="97"/>
      <c r="F64" s="113"/>
      <c r="G64" s="126"/>
      <c r="H64" s="97"/>
      <c r="I64" s="97"/>
      <c r="J64" s="97"/>
      <c r="K64" s="97"/>
      <c r="L64" s="97"/>
      <c r="M64" s="97"/>
      <c r="N64" s="181"/>
      <c r="P64" s="97"/>
      <c r="Q64" s="97"/>
      <c r="R64" s="97"/>
    </row>
    <row r="65" spans="1:18" s="142" customFormat="1" ht="14.25">
      <c r="A65" s="97"/>
      <c r="B65" s="97"/>
      <c r="C65" s="97"/>
      <c r="D65" s="97"/>
      <c r="E65" s="97"/>
      <c r="F65" s="113"/>
      <c r="G65" s="126"/>
      <c r="H65" s="97"/>
      <c r="I65" s="97"/>
      <c r="J65" s="97"/>
      <c r="K65" s="97"/>
      <c r="L65" s="97"/>
      <c r="M65" s="97"/>
      <c r="N65" s="181"/>
      <c r="P65" s="97"/>
      <c r="Q65" s="97"/>
      <c r="R65" s="97"/>
    </row>
    <row r="66" spans="1:18" s="142" customFormat="1" ht="14.25">
      <c r="A66" s="97"/>
      <c r="B66" s="97"/>
      <c r="C66" s="97"/>
      <c r="D66" s="97"/>
      <c r="E66" s="97"/>
      <c r="F66" s="113"/>
      <c r="G66" s="126"/>
      <c r="H66" s="97"/>
      <c r="I66" s="97"/>
      <c r="J66" s="97"/>
      <c r="K66" s="97"/>
      <c r="L66" s="97"/>
      <c r="M66" s="97"/>
      <c r="N66" s="181"/>
      <c r="P66" s="97"/>
      <c r="Q66" s="97"/>
      <c r="R66" s="97"/>
    </row>
    <row r="67" spans="1:18" s="142" customFormat="1" ht="14.25">
      <c r="A67" s="97"/>
      <c r="B67" s="97"/>
      <c r="C67" s="97"/>
      <c r="D67" s="97"/>
      <c r="E67" s="97"/>
      <c r="F67" s="113"/>
      <c r="G67" s="126"/>
      <c r="H67" s="97"/>
      <c r="I67" s="97"/>
      <c r="J67" s="97"/>
      <c r="K67" s="97"/>
      <c r="L67" s="97"/>
      <c r="M67" s="97"/>
      <c r="N67" s="181"/>
      <c r="P67" s="97"/>
      <c r="Q67" s="97"/>
      <c r="R67" s="97"/>
    </row>
    <row r="68" spans="1:18" s="142" customFormat="1" ht="14.25">
      <c r="A68" s="97"/>
      <c r="B68" s="97"/>
      <c r="C68" s="97"/>
      <c r="D68" s="97"/>
      <c r="E68" s="97"/>
      <c r="F68" s="113"/>
      <c r="G68" s="126"/>
      <c r="H68" s="97"/>
      <c r="I68" s="97"/>
      <c r="J68" s="97"/>
      <c r="K68" s="97"/>
      <c r="L68" s="97"/>
      <c r="M68" s="97"/>
      <c r="N68" s="181"/>
      <c r="P68" s="97"/>
      <c r="Q68" s="97"/>
      <c r="R68" s="97"/>
    </row>
    <row r="69" spans="1:18" s="142" customFormat="1" ht="14.25">
      <c r="A69" s="97"/>
      <c r="B69" s="97"/>
      <c r="C69" s="97"/>
      <c r="D69" s="97"/>
      <c r="E69" s="97"/>
      <c r="F69" s="113"/>
      <c r="G69" s="126"/>
      <c r="H69" s="97"/>
      <c r="I69" s="97"/>
      <c r="J69" s="97"/>
      <c r="K69" s="97"/>
      <c r="L69" s="97"/>
      <c r="M69" s="97"/>
      <c r="N69" s="181"/>
      <c r="P69" s="97"/>
      <c r="Q69" s="97"/>
      <c r="R69" s="97"/>
    </row>
    <row r="70" spans="1:18" s="142" customFormat="1" ht="14.25">
      <c r="A70" s="97"/>
      <c r="B70" s="97"/>
      <c r="C70" s="97"/>
      <c r="D70" s="97"/>
      <c r="E70" s="97"/>
      <c r="F70" s="113"/>
      <c r="G70" s="126"/>
      <c r="H70" s="97"/>
      <c r="I70" s="97"/>
      <c r="J70" s="97"/>
      <c r="K70" s="97"/>
      <c r="L70" s="97"/>
      <c r="M70" s="97"/>
      <c r="N70" s="181"/>
      <c r="P70" s="97"/>
      <c r="Q70" s="97"/>
      <c r="R70" s="97"/>
    </row>
    <row r="71" spans="1:18" s="142" customFormat="1" ht="14.25">
      <c r="A71" s="97"/>
      <c r="B71" s="97"/>
      <c r="C71" s="97"/>
      <c r="D71" s="97"/>
      <c r="E71" s="97"/>
      <c r="F71" s="113"/>
      <c r="G71" s="126"/>
      <c r="H71" s="97"/>
      <c r="I71" s="97"/>
      <c r="J71" s="97"/>
      <c r="K71" s="97"/>
      <c r="L71" s="97"/>
      <c r="M71" s="97"/>
      <c r="N71" s="181"/>
      <c r="P71" s="97"/>
      <c r="Q71" s="97"/>
      <c r="R71" s="97"/>
    </row>
    <row r="72" spans="1:18" s="142" customFormat="1" ht="14.25">
      <c r="A72" s="97"/>
      <c r="B72" s="97"/>
      <c r="C72" s="97"/>
      <c r="D72" s="97"/>
      <c r="E72" s="97"/>
      <c r="F72" s="113"/>
      <c r="G72" s="126"/>
      <c r="H72" s="97"/>
      <c r="I72" s="97"/>
      <c r="J72" s="97"/>
      <c r="K72" s="97"/>
      <c r="L72" s="97"/>
      <c r="M72" s="97"/>
      <c r="N72" s="181"/>
      <c r="P72" s="97"/>
      <c r="Q72" s="97"/>
      <c r="R72" s="97"/>
    </row>
    <row r="73" spans="1:18" s="142" customFormat="1" ht="14.25">
      <c r="A73" s="97"/>
      <c r="B73" s="97"/>
      <c r="C73" s="97"/>
      <c r="D73" s="97"/>
      <c r="E73" s="97"/>
      <c r="F73" s="113"/>
      <c r="G73" s="126"/>
      <c r="H73" s="97"/>
      <c r="I73" s="97"/>
      <c r="J73" s="97"/>
      <c r="K73" s="97"/>
      <c r="L73" s="97"/>
      <c r="M73" s="97"/>
      <c r="N73" s="181"/>
      <c r="P73" s="97"/>
      <c r="Q73" s="97"/>
      <c r="R73" s="97"/>
    </row>
    <row r="74" spans="1:18" s="142" customFormat="1" ht="14.25">
      <c r="A74" s="97"/>
      <c r="B74" s="97"/>
      <c r="C74" s="97"/>
      <c r="D74" s="97"/>
      <c r="E74" s="97"/>
      <c r="F74" s="113"/>
      <c r="G74" s="113"/>
      <c r="H74" s="97"/>
      <c r="I74" s="97"/>
      <c r="J74" s="97"/>
      <c r="K74" s="97"/>
      <c r="L74" s="97"/>
      <c r="M74" s="97"/>
      <c r="N74" s="181"/>
      <c r="P74" s="97"/>
      <c r="Q74" s="97"/>
      <c r="R74" s="97"/>
    </row>
    <row r="75" spans="1:18" s="142" customFormat="1" ht="14.25">
      <c r="A75" s="97"/>
      <c r="B75" s="97"/>
      <c r="C75" s="97"/>
      <c r="D75" s="97"/>
      <c r="E75" s="97"/>
      <c r="F75" s="113"/>
      <c r="G75" s="113"/>
      <c r="H75" s="97"/>
      <c r="I75" s="97"/>
      <c r="J75" s="97"/>
      <c r="K75" s="97"/>
      <c r="L75" s="97"/>
      <c r="M75" s="97"/>
      <c r="N75" s="181"/>
      <c r="P75" s="97"/>
      <c r="Q75" s="97"/>
      <c r="R75" s="97"/>
    </row>
    <row r="76" spans="1:18" s="142" customFormat="1" ht="14.25">
      <c r="A76" s="97"/>
      <c r="B76" s="97"/>
      <c r="C76" s="97"/>
      <c r="D76" s="97"/>
      <c r="E76" s="97"/>
      <c r="F76" s="113"/>
      <c r="G76" s="113"/>
      <c r="H76" s="97"/>
      <c r="I76" s="97"/>
      <c r="J76" s="97"/>
      <c r="K76" s="97"/>
      <c r="L76" s="97"/>
      <c r="M76" s="97"/>
      <c r="N76" s="181"/>
      <c r="P76" s="97"/>
      <c r="Q76" s="97"/>
      <c r="R76" s="97"/>
    </row>
    <row r="77" spans="1:18" s="142" customFormat="1" ht="14.25">
      <c r="A77" s="97"/>
      <c r="B77" s="97"/>
      <c r="C77" s="97"/>
      <c r="D77" s="97"/>
      <c r="E77" s="97"/>
      <c r="F77" s="113"/>
      <c r="G77" s="113"/>
      <c r="H77" s="97"/>
      <c r="I77" s="97"/>
      <c r="J77" s="97"/>
      <c r="K77" s="97"/>
      <c r="L77" s="97"/>
      <c r="M77" s="97"/>
      <c r="N77" s="181"/>
      <c r="P77" s="97"/>
      <c r="Q77" s="97"/>
      <c r="R77" s="97"/>
    </row>
    <row r="78" spans="1:18" s="142" customFormat="1" ht="14.25">
      <c r="A78" s="97"/>
      <c r="B78" s="97"/>
      <c r="C78" s="97"/>
      <c r="D78" s="97"/>
      <c r="E78" s="97"/>
      <c r="F78" s="113"/>
      <c r="G78" s="113"/>
      <c r="H78" s="97"/>
      <c r="I78" s="97"/>
      <c r="J78" s="97"/>
      <c r="K78" s="97"/>
      <c r="L78" s="97"/>
      <c r="M78" s="97"/>
      <c r="N78" s="181"/>
      <c r="P78" s="97"/>
      <c r="Q78" s="97"/>
      <c r="R78" s="97"/>
    </row>
    <row r="79" spans="1:18" s="142" customFormat="1" ht="14.25">
      <c r="A79" s="97"/>
      <c r="B79" s="97"/>
      <c r="C79" s="97"/>
      <c r="D79" s="97"/>
      <c r="E79" s="97"/>
      <c r="F79" s="113"/>
      <c r="G79" s="113"/>
      <c r="H79" s="97"/>
      <c r="I79" s="97"/>
      <c r="J79" s="97"/>
      <c r="K79" s="97"/>
      <c r="L79" s="97"/>
      <c r="M79" s="97"/>
      <c r="N79" s="181"/>
      <c r="P79" s="97"/>
      <c r="Q79" s="97"/>
      <c r="R79" s="97"/>
    </row>
    <row r="80" spans="1:18" s="142" customFormat="1" ht="14.25">
      <c r="A80" s="97"/>
      <c r="B80" s="97"/>
      <c r="C80" s="97"/>
      <c r="D80" s="97"/>
      <c r="E80" s="97"/>
      <c r="F80" s="113"/>
      <c r="G80" s="113"/>
      <c r="H80" s="97"/>
      <c r="I80" s="97"/>
      <c r="J80" s="97"/>
      <c r="K80" s="97"/>
      <c r="L80" s="97"/>
      <c r="M80" s="97"/>
      <c r="N80" s="181"/>
      <c r="P80" s="97"/>
      <c r="Q80" s="97"/>
      <c r="R80" s="97"/>
    </row>
    <row r="81" spans="1:18" s="142" customFormat="1" ht="14.25">
      <c r="A81" s="97"/>
      <c r="B81" s="97"/>
      <c r="C81" s="97"/>
      <c r="D81" s="97"/>
      <c r="E81" s="97"/>
      <c r="F81" s="113"/>
      <c r="G81" s="113"/>
      <c r="H81" s="97"/>
      <c r="I81" s="97"/>
      <c r="J81" s="97"/>
      <c r="K81" s="97"/>
      <c r="L81" s="97"/>
      <c r="M81" s="97"/>
      <c r="N81" s="181"/>
      <c r="P81" s="97"/>
      <c r="Q81" s="97"/>
      <c r="R81" s="97"/>
    </row>
    <row r="82" spans="1:18" s="142" customFormat="1" ht="14.25">
      <c r="A82" s="97"/>
      <c r="B82" s="97"/>
      <c r="C82" s="97"/>
      <c r="D82" s="97"/>
      <c r="E82" s="97"/>
      <c r="F82" s="113"/>
      <c r="G82" s="113"/>
      <c r="H82" s="97"/>
      <c r="I82" s="97"/>
      <c r="J82" s="97"/>
      <c r="K82" s="97"/>
      <c r="L82" s="97"/>
      <c r="M82" s="97"/>
      <c r="N82" s="181"/>
      <c r="P82" s="97"/>
      <c r="Q82" s="97"/>
      <c r="R82" s="97"/>
    </row>
    <row r="83" spans="1:18" s="142" customFormat="1" ht="14.25">
      <c r="A83" s="97"/>
      <c r="B83" s="97"/>
      <c r="C83" s="97"/>
      <c r="D83" s="97"/>
      <c r="E83" s="97"/>
      <c r="F83" s="113"/>
      <c r="G83" s="113"/>
      <c r="H83" s="97"/>
      <c r="I83" s="97"/>
      <c r="J83" s="97"/>
      <c r="K83" s="97"/>
      <c r="L83" s="97"/>
      <c r="M83" s="97"/>
      <c r="N83" s="181"/>
      <c r="P83" s="97"/>
      <c r="Q83" s="97"/>
      <c r="R83" s="97"/>
    </row>
    <row r="84" spans="1:18" s="142" customFormat="1" ht="14.25">
      <c r="A84" s="97"/>
      <c r="B84" s="97"/>
      <c r="C84" s="97"/>
      <c r="D84" s="97"/>
      <c r="E84" s="97"/>
      <c r="F84" s="113"/>
      <c r="G84" s="113"/>
      <c r="H84" s="97"/>
      <c r="I84" s="97"/>
      <c r="J84" s="97"/>
      <c r="K84" s="97"/>
      <c r="L84" s="97"/>
      <c r="M84" s="97"/>
      <c r="N84" s="181"/>
      <c r="P84" s="97"/>
      <c r="Q84" s="97"/>
      <c r="R84" s="97"/>
    </row>
    <row r="85" spans="1:18" s="142" customFormat="1" ht="14.25">
      <c r="A85" s="97"/>
      <c r="B85" s="97"/>
      <c r="C85" s="97"/>
      <c r="D85" s="97"/>
      <c r="E85" s="97"/>
      <c r="F85" s="113"/>
      <c r="G85" s="113"/>
      <c r="H85" s="97"/>
      <c r="I85" s="97"/>
      <c r="J85" s="97"/>
      <c r="K85" s="97"/>
      <c r="L85" s="97"/>
      <c r="M85" s="97"/>
      <c r="N85" s="181"/>
      <c r="P85" s="97"/>
      <c r="Q85" s="97"/>
      <c r="R85" s="97"/>
    </row>
    <row r="86" spans="1:18" s="142" customFormat="1" ht="14.25">
      <c r="A86" s="97"/>
      <c r="B86" s="97"/>
      <c r="C86" s="97"/>
      <c r="D86" s="97"/>
      <c r="E86" s="97"/>
      <c r="F86" s="113"/>
      <c r="G86" s="113"/>
      <c r="H86" s="97"/>
      <c r="I86" s="97"/>
      <c r="J86" s="97"/>
      <c r="K86" s="97"/>
      <c r="L86" s="97"/>
      <c r="M86" s="97"/>
      <c r="N86" s="181"/>
      <c r="P86" s="97"/>
      <c r="Q86" s="97"/>
      <c r="R86" s="97"/>
    </row>
    <row r="87" spans="1:18" s="142" customFormat="1" ht="14.25">
      <c r="A87" s="97"/>
      <c r="B87" s="97"/>
      <c r="C87" s="97"/>
      <c r="D87" s="97"/>
      <c r="E87" s="97"/>
      <c r="F87" s="113"/>
      <c r="G87" s="113"/>
      <c r="H87" s="97"/>
      <c r="I87" s="97"/>
      <c r="J87" s="97"/>
      <c r="K87" s="97"/>
      <c r="L87" s="97"/>
      <c r="M87" s="97"/>
      <c r="N87" s="181"/>
      <c r="P87" s="97"/>
      <c r="Q87" s="97"/>
      <c r="R87" s="97"/>
    </row>
    <row r="88" spans="1:18" s="142" customFormat="1" ht="14.25">
      <c r="A88" s="97"/>
      <c r="B88" s="97"/>
      <c r="C88" s="97"/>
      <c r="D88" s="97"/>
      <c r="E88" s="97"/>
      <c r="F88" s="113"/>
      <c r="G88" s="113"/>
      <c r="H88" s="97"/>
      <c r="I88" s="97"/>
      <c r="J88" s="97"/>
      <c r="K88" s="97"/>
      <c r="L88" s="97"/>
      <c r="M88" s="97"/>
      <c r="N88" s="181"/>
      <c r="P88" s="97"/>
      <c r="Q88" s="97"/>
      <c r="R88" s="97"/>
    </row>
    <row r="89" spans="1:18" s="142" customFormat="1" ht="14.25">
      <c r="A89" s="97"/>
      <c r="B89" s="97"/>
      <c r="C89" s="97"/>
      <c r="D89" s="97"/>
      <c r="E89" s="97"/>
      <c r="F89" s="113"/>
      <c r="G89" s="113"/>
      <c r="H89" s="97"/>
      <c r="I89" s="97"/>
      <c r="J89" s="97"/>
      <c r="K89" s="97"/>
      <c r="L89" s="97"/>
      <c r="M89" s="97"/>
      <c r="N89" s="181"/>
      <c r="P89" s="97"/>
      <c r="Q89" s="97"/>
      <c r="R89" s="97"/>
    </row>
    <row r="90" spans="1:18" s="142" customFormat="1" ht="14.25">
      <c r="A90" s="97"/>
      <c r="B90" s="97"/>
      <c r="C90" s="97"/>
      <c r="D90" s="97"/>
      <c r="E90" s="97"/>
      <c r="F90" s="113"/>
      <c r="G90" s="113"/>
      <c r="H90" s="97"/>
      <c r="I90" s="97"/>
      <c r="J90" s="97"/>
      <c r="K90" s="97"/>
      <c r="L90" s="97"/>
      <c r="M90" s="97"/>
      <c r="N90" s="181"/>
      <c r="P90" s="97"/>
      <c r="Q90" s="97"/>
      <c r="R90" s="97"/>
    </row>
    <row r="91" spans="1:18" s="142" customFormat="1">
      <c r="A91" s="97"/>
      <c r="B91" s="97"/>
      <c r="C91" s="97"/>
      <c r="D91" s="97"/>
      <c r="E91" s="97"/>
      <c r="F91" s="102"/>
      <c r="G91" s="113"/>
      <c r="H91" s="97"/>
      <c r="I91" s="97"/>
      <c r="J91" s="97"/>
      <c r="K91" s="97"/>
      <c r="L91" s="97"/>
      <c r="M91" s="97"/>
      <c r="N91" s="97"/>
      <c r="P91" s="97"/>
      <c r="Q91" s="97"/>
      <c r="R91" s="97"/>
    </row>
    <row r="92" spans="1:18" s="142" customFormat="1">
      <c r="A92" s="97"/>
      <c r="B92" s="97"/>
      <c r="C92" s="97"/>
      <c r="D92" s="97"/>
      <c r="E92" s="97"/>
      <c r="F92" s="102"/>
      <c r="G92" s="113"/>
      <c r="H92" s="97"/>
      <c r="I92" s="97"/>
      <c r="J92" s="97"/>
      <c r="K92" s="97"/>
      <c r="L92" s="97"/>
      <c r="M92" s="97"/>
      <c r="N92" s="97"/>
      <c r="P92" s="97"/>
      <c r="Q92" s="97"/>
      <c r="R92" s="97"/>
    </row>
    <row r="93" spans="1:18" s="142" customFormat="1">
      <c r="A93" s="97"/>
      <c r="B93" s="97"/>
      <c r="C93" s="97"/>
      <c r="D93" s="97"/>
      <c r="E93" s="97"/>
      <c r="F93" s="102"/>
      <c r="G93" s="113"/>
      <c r="H93" s="97"/>
      <c r="I93" s="97"/>
      <c r="J93" s="97"/>
      <c r="K93" s="97"/>
      <c r="L93" s="97"/>
      <c r="M93" s="97"/>
      <c r="N93" s="97"/>
      <c r="P93" s="97"/>
      <c r="Q93" s="97"/>
      <c r="R93" s="97"/>
    </row>
    <row r="94" spans="1:18" s="142" customFormat="1">
      <c r="A94" s="97"/>
      <c r="B94" s="97"/>
      <c r="C94" s="97"/>
      <c r="D94" s="97"/>
      <c r="E94" s="97"/>
      <c r="F94" s="102"/>
      <c r="G94" s="113"/>
      <c r="H94" s="97"/>
      <c r="I94" s="97"/>
      <c r="J94" s="97"/>
      <c r="K94" s="97"/>
      <c r="L94" s="97"/>
      <c r="M94" s="97"/>
      <c r="N94" s="97"/>
      <c r="P94" s="97"/>
      <c r="Q94" s="97"/>
      <c r="R94" s="97"/>
    </row>
    <row r="95" spans="1:18" s="142" customFormat="1">
      <c r="A95" s="97"/>
      <c r="B95" s="97"/>
      <c r="C95" s="97"/>
      <c r="D95" s="97"/>
      <c r="E95" s="97"/>
      <c r="F95" s="102"/>
      <c r="G95" s="113"/>
      <c r="H95" s="97"/>
      <c r="I95" s="97"/>
      <c r="J95" s="97"/>
      <c r="K95" s="97"/>
      <c r="L95" s="97"/>
      <c r="M95" s="97"/>
      <c r="N95" s="97"/>
      <c r="P95" s="97"/>
      <c r="Q95" s="97"/>
      <c r="R95" s="97"/>
    </row>
    <row r="96" spans="1:18">
      <c r="G96" s="113"/>
    </row>
  </sheetData>
  <mergeCells count="14">
    <mergeCell ref="K4:K5"/>
    <mergeCell ref="L4:N4"/>
    <mergeCell ref="O4:O5"/>
    <mergeCell ref="B2:N2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R96"/>
  <sheetViews>
    <sheetView topLeftCell="A16" zoomScaleNormal="100" workbookViewId="0">
      <selection activeCell="D43" sqref="D43"/>
    </sheetView>
  </sheetViews>
  <sheetFormatPr defaultRowHeight="12.75"/>
  <cols>
    <col min="1" max="1" width="9.140625" style="97"/>
    <col min="2" max="2" width="4.7109375" style="8" customWidth="1"/>
    <col min="3" max="3" width="5.140625" style="8" customWidth="1"/>
    <col min="4" max="4" width="5" style="8" customWidth="1"/>
    <col min="5" max="5" width="5" style="97" customWidth="1"/>
    <col min="6" max="6" width="8.7109375" style="17" customWidth="1"/>
    <col min="7" max="7" width="8.7109375" style="102" customWidth="1"/>
    <col min="8" max="8" width="50.7109375" style="8" customWidth="1"/>
    <col min="9" max="11" width="14.7109375" style="8" customWidth="1"/>
    <col min="12" max="13" width="14.7109375" style="97" customWidth="1"/>
    <col min="14" max="14" width="15.7109375" style="8" customWidth="1"/>
    <col min="15" max="15" width="7.7109375" style="142" customWidth="1"/>
    <col min="16" max="16384" width="9.140625" style="8"/>
  </cols>
  <sheetData>
    <row r="1" spans="1:18" ht="13.5" thickBot="1"/>
    <row r="2" spans="1:18" s="166" customFormat="1" ht="20.100000000000001" customHeight="1" thickTop="1" thickBot="1">
      <c r="B2" s="417" t="s">
        <v>186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170"/>
    </row>
    <row r="3" spans="1:18" s="1" customFormat="1" ht="8.1" customHeight="1" thickTop="1" thickBot="1">
      <c r="A3" s="94"/>
      <c r="E3" s="94"/>
      <c r="F3" s="2"/>
      <c r="G3" s="95"/>
      <c r="H3" s="420"/>
      <c r="I3" s="420"/>
      <c r="J3" s="79"/>
      <c r="K3" s="79"/>
      <c r="L3" s="54"/>
      <c r="M3" s="54"/>
      <c r="N3" s="54"/>
      <c r="O3" s="136"/>
    </row>
    <row r="4" spans="1:18" s="1" customFormat="1" ht="39" customHeight="1">
      <c r="A4" s="94"/>
      <c r="B4" s="424" t="s">
        <v>0</v>
      </c>
      <c r="C4" s="439" t="s">
        <v>1</v>
      </c>
      <c r="D4" s="440" t="s">
        <v>26</v>
      </c>
      <c r="E4" s="446" t="s">
        <v>223</v>
      </c>
      <c r="F4" s="441" t="s">
        <v>109</v>
      </c>
      <c r="G4" s="429" t="s">
        <v>119</v>
      </c>
      <c r="H4" s="430" t="s">
        <v>2</v>
      </c>
      <c r="I4" s="442" t="s">
        <v>272</v>
      </c>
      <c r="J4" s="443" t="s">
        <v>250</v>
      </c>
      <c r="K4" s="447" t="s">
        <v>273</v>
      </c>
      <c r="L4" s="438" t="s">
        <v>274</v>
      </c>
      <c r="M4" s="422"/>
      <c r="N4" s="423"/>
      <c r="O4" s="436" t="s">
        <v>251</v>
      </c>
      <c r="Q4" s="45"/>
    </row>
    <row r="5" spans="1:18" s="94" customFormat="1" ht="27" customHeight="1">
      <c r="B5" s="425"/>
      <c r="C5" s="427"/>
      <c r="D5" s="427"/>
      <c r="E5" s="427"/>
      <c r="F5" s="431"/>
      <c r="G5" s="427"/>
      <c r="H5" s="431"/>
      <c r="I5" s="431"/>
      <c r="J5" s="431"/>
      <c r="K5" s="435"/>
      <c r="L5" s="225" t="s">
        <v>161</v>
      </c>
      <c r="M5" s="163" t="s">
        <v>162</v>
      </c>
      <c r="N5" s="324" t="s">
        <v>102</v>
      </c>
      <c r="O5" s="437"/>
    </row>
    <row r="6" spans="1:18" s="2" customFormat="1" ht="12.95" customHeight="1">
      <c r="A6" s="95"/>
      <c r="B6" s="186">
        <v>1</v>
      </c>
      <c r="C6" s="123">
        <v>2</v>
      </c>
      <c r="D6" s="123">
        <v>3</v>
      </c>
      <c r="E6" s="123">
        <v>4</v>
      </c>
      <c r="F6" s="123">
        <v>5</v>
      </c>
      <c r="G6" s="123">
        <v>6</v>
      </c>
      <c r="H6" s="123">
        <v>7</v>
      </c>
      <c r="I6" s="123">
        <v>8</v>
      </c>
      <c r="J6" s="123">
        <v>9</v>
      </c>
      <c r="K6" s="187">
        <v>10</v>
      </c>
      <c r="L6" s="186">
        <v>11</v>
      </c>
      <c r="M6" s="123">
        <v>12</v>
      </c>
      <c r="N6" s="325" t="s">
        <v>225</v>
      </c>
      <c r="O6" s="188">
        <v>14</v>
      </c>
    </row>
    <row r="7" spans="1:18" s="2" customFormat="1" ht="12.95" customHeight="1">
      <c r="A7" s="95"/>
      <c r="B7" s="5" t="s">
        <v>39</v>
      </c>
      <c r="C7" s="6" t="s">
        <v>3</v>
      </c>
      <c r="D7" s="6" t="s">
        <v>4</v>
      </c>
      <c r="E7" s="293" t="s">
        <v>226</v>
      </c>
      <c r="F7" s="4"/>
      <c r="G7" s="96"/>
      <c r="H7" s="4"/>
      <c r="I7" s="4"/>
      <c r="J7" s="4"/>
      <c r="K7" s="212"/>
      <c r="L7" s="3"/>
      <c r="M7" s="96"/>
      <c r="N7" s="326"/>
      <c r="O7" s="137"/>
    </row>
    <row r="8" spans="1:18" s="1" customFormat="1" ht="12.95" customHeight="1">
      <c r="A8" s="94"/>
      <c r="B8" s="11"/>
      <c r="C8" s="7"/>
      <c r="D8" s="7"/>
      <c r="E8" s="7"/>
      <c r="F8" s="110">
        <v>611000</v>
      </c>
      <c r="G8" s="123"/>
      <c r="H8" s="7" t="s">
        <v>64</v>
      </c>
      <c r="I8" s="194">
        <f t="shared" ref="I8" si="0">SUM(I9:I12)</f>
        <v>301560</v>
      </c>
      <c r="J8" s="194">
        <f t="shared" ref="J8:L8" si="1">SUM(J9:J12)</f>
        <v>301560</v>
      </c>
      <c r="K8" s="194">
        <f>SUM(K9:K11)</f>
        <v>219755</v>
      </c>
      <c r="L8" s="211">
        <f t="shared" si="1"/>
        <v>0</v>
      </c>
      <c r="M8" s="70">
        <f>SUM(M9:M12)</f>
        <v>0</v>
      </c>
      <c r="N8" s="327">
        <f>SUM(N9:N12)</f>
        <v>0</v>
      </c>
      <c r="O8" s="138">
        <f>IF(J8=0,"",N8/J8*100)</f>
        <v>0</v>
      </c>
    </row>
    <row r="9" spans="1:18" ht="12.95" customHeight="1">
      <c r="B9" s="9"/>
      <c r="C9" s="10"/>
      <c r="D9" s="10"/>
      <c r="E9" s="99"/>
      <c r="F9" s="111">
        <v>611100</v>
      </c>
      <c r="G9" s="124"/>
      <c r="H9" s="18" t="s">
        <v>77</v>
      </c>
      <c r="I9" s="195">
        <v>237070</v>
      </c>
      <c r="J9" s="195">
        <v>237070</v>
      </c>
      <c r="K9" s="195">
        <v>173509</v>
      </c>
      <c r="L9" s="210"/>
      <c r="M9" s="69">
        <v>0</v>
      </c>
      <c r="N9" s="328">
        <f>SUM(L9:M9)</f>
        <v>0</v>
      </c>
      <c r="O9" s="139">
        <f>IF(J9=0,"",N9/J9*100)</f>
        <v>0</v>
      </c>
      <c r="P9" s="33"/>
    </row>
    <row r="10" spans="1:18" ht="12.95" customHeight="1">
      <c r="B10" s="9"/>
      <c r="C10" s="10"/>
      <c r="D10" s="10"/>
      <c r="E10" s="99"/>
      <c r="F10" s="111">
        <v>611200</v>
      </c>
      <c r="G10" s="124"/>
      <c r="H10" s="10" t="s">
        <v>78</v>
      </c>
      <c r="I10" s="195">
        <v>64490</v>
      </c>
      <c r="J10" s="195">
        <v>64490</v>
      </c>
      <c r="K10" s="195">
        <v>46246</v>
      </c>
      <c r="L10" s="210"/>
      <c r="M10" s="69">
        <v>0</v>
      </c>
      <c r="N10" s="328">
        <f t="shared" ref="N10:N11" si="2">SUM(L10:M10)</f>
        <v>0</v>
      </c>
      <c r="O10" s="139">
        <f t="shared" ref="O10:O35" si="3">IF(J10=0,"",N10/J10*100)</f>
        <v>0</v>
      </c>
    </row>
    <row r="11" spans="1:18" ht="12.95" customHeight="1">
      <c r="B11" s="9"/>
      <c r="C11" s="10"/>
      <c r="D11" s="10"/>
      <c r="E11" s="99"/>
      <c r="F11" s="111">
        <v>611200</v>
      </c>
      <c r="G11" s="124"/>
      <c r="H11" s="68" t="s">
        <v>104</v>
      </c>
      <c r="I11" s="195">
        <v>0</v>
      </c>
      <c r="J11" s="195">
        <v>0</v>
      </c>
      <c r="K11" s="195">
        <v>0</v>
      </c>
      <c r="L11" s="210"/>
      <c r="M11" s="69">
        <v>0</v>
      </c>
      <c r="N11" s="328">
        <f t="shared" si="2"/>
        <v>0</v>
      </c>
      <c r="O11" s="139" t="str">
        <f t="shared" si="3"/>
        <v/>
      </c>
      <c r="Q11" s="35"/>
    </row>
    <row r="12" spans="1:18" ht="12.95" customHeight="1">
      <c r="B12" s="9"/>
      <c r="C12" s="10"/>
      <c r="D12" s="10"/>
      <c r="E12" s="99"/>
      <c r="F12" s="111"/>
      <c r="G12" s="124"/>
      <c r="H12" s="18"/>
      <c r="I12" s="195"/>
      <c r="J12" s="195"/>
      <c r="K12" s="195"/>
      <c r="L12" s="210"/>
      <c r="M12" s="69"/>
      <c r="N12" s="328"/>
      <c r="O12" s="139" t="str">
        <f t="shared" si="3"/>
        <v/>
      </c>
      <c r="Q12" s="33"/>
    </row>
    <row r="13" spans="1:18" s="1" customFormat="1" ht="12.95" customHeight="1">
      <c r="A13" s="94"/>
      <c r="B13" s="11"/>
      <c r="C13" s="7"/>
      <c r="D13" s="7"/>
      <c r="E13" s="7"/>
      <c r="F13" s="110">
        <v>612000</v>
      </c>
      <c r="G13" s="123"/>
      <c r="H13" s="7" t="s">
        <v>63</v>
      </c>
      <c r="I13" s="194">
        <f t="shared" ref="I13:L13" si="4">I14</f>
        <v>26250</v>
      </c>
      <c r="J13" s="194">
        <f t="shared" si="4"/>
        <v>26250</v>
      </c>
      <c r="K13" s="194">
        <v>18908</v>
      </c>
      <c r="L13" s="211">
        <f t="shared" si="4"/>
        <v>0</v>
      </c>
      <c r="M13" s="70">
        <f>M14</f>
        <v>0</v>
      </c>
      <c r="N13" s="327">
        <f>N14</f>
        <v>0</v>
      </c>
      <c r="O13" s="138">
        <f t="shared" si="3"/>
        <v>0</v>
      </c>
      <c r="Q13" s="39"/>
      <c r="R13" s="39"/>
    </row>
    <row r="14" spans="1:18" ht="12.95" customHeight="1">
      <c r="B14" s="9"/>
      <c r="C14" s="10"/>
      <c r="D14" s="10"/>
      <c r="E14" s="99"/>
      <c r="F14" s="111">
        <v>612100</v>
      </c>
      <c r="G14" s="124"/>
      <c r="H14" s="12" t="s">
        <v>5</v>
      </c>
      <c r="I14" s="195">
        <v>26250</v>
      </c>
      <c r="J14" s="195">
        <v>26250</v>
      </c>
      <c r="K14" s="195">
        <v>18908</v>
      </c>
      <c r="L14" s="210"/>
      <c r="M14" s="69">
        <v>0</v>
      </c>
      <c r="N14" s="328">
        <f>SUM(L14:M14)</f>
        <v>0</v>
      </c>
      <c r="O14" s="139">
        <f t="shared" si="3"/>
        <v>0</v>
      </c>
    </row>
    <row r="15" spans="1:18" ht="12.95" customHeight="1">
      <c r="B15" s="9"/>
      <c r="C15" s="10"/>
      <c r="D15" s="10"/>
      <c r="E15" s="99"/>
      <c r="F15" s="111"/>
      <c r="G15" s="124"/>
      <c r="H15" s="10"/>
      <c r="I15" s="195"/>
      <c r="J15" s="195"/>
      <c r="K15" s="195"/>
      <c r="L15" s="210"/>
      <c r="M15" s="93"/>
      <c r="N15" s="329"/>
      <c r="O15" s="139" t="str">
        <f t="shared" si="3"/>
        <v/>
      </c>
    </row>
    <row r="16" spans="1:18" s="1" customFormat="1" ht="12.95" customHeight="1">
      <c r="A16" s="94"/>
      <c r="B16" s="11"/>
      <c r="C16" s="7"/>
      <c r="D16" s="7"/>
      <c r="E16" s="7"/>
      <c r="F16" s="110">
        <v>613000</v>
      </c>
      <c r="G16" s="123"/>
      <c r="H16" s="7" t="s">
        <v>65</v>
      </c>
      <c r="I16" s="194">
        <f t="shared" ref="I16" si="5">SUM(I17:I26)</f>
        <v>405000</v>
      </c>
      <c r="J16" s="194">
        <f t="shared" ref="J16:L16" si="6">SUM(J17:J26)</f>
        <v>405000</v>
      </c>
      <c r="K16" s="194">
        <f>SUM(K17:K26)</f>
        <v>234916</v>
      </c>
      <c r="L16" s="211">
        <f t="shared" si="6"/>
        <v>0</v>
      </c>
      <c r="M16" s="105">
        <f>SUM(M17:M26)</f>
        <v>0</v>
      </c>
      <c r="N16" s="330">
        <f>SUM(N17:N26)</f>
        <v>0</v>
      </c>
      <c r="O16" s="138">
        <f t="shared" si="3"/>
        <v>0</v>
      </c>
    </row>
    <row r="17" spans="1:16" ht="12.95" customHeight="1">
      <c r="B17" s="9"/>
      <c r="C17" s="10"/>
      <c r="D17" s="10"/>
      <c r="E17" s="99"/>
      <c r="F17" s="111">
        <v>613100</v>
      </c>
      <c r="G17" s="124"/>
      <c r="H17" s="10" t="s">
        <v>6</v>
      </c>
      <c r="I17" s="195">
        <v>6000</v>
      </c>
      <c r="J17" s="195">
        <v>6000</v>
      </c>
      <c r="K17" s="195">
        <v>1542</v>
      </c>
      <c r="L17" s="210"/>
      <c r="M17" s="158">
        <v>0</v>
      </c>
      <c r="N17" s="328">
        <f t="shared" ref="N17:N26" si="7">SUM(L17:M17)</f>
        <v>0</v>
      </c>
      <c r="O17" s="139">
        <f t="shared" si="3"/>
        <v>0</v>
      </c>
    </row>
    <row r="18" spans="1:16" ht="12.95" customHeight="1">
      <c r="B18" s="9"/>
      <c r="C18" s="10"/>
      <c r="D18" s="10"/>
      <c r="E18" s="99"/>
      <c r="F18" s="111">
        <v>613200</v>
      </c>
      <c r="G18" s="124"/>
      <c r="H18" s="10" t="s">
        <v>7</v>
      </c>
      <c r="I18" s="195">
        <v>95000</v>
      </c>
      <c r="J18" s="195">
        <v>95000</v>
      </c>
      <c r="K18" s="195">
        <v>36123</v>
      </c>
      <c r="L18" s="210"/>
      <c r="M18" s="155">
        <v>0</v>
      </c>
      <c r="N18" s="328">
        <f t="shared" si="7"/>
        <v>0</v>
      </c>
      <c r="O18" s="139">
        <f t="shared" si="3"/>
        <v>0</v>
      </c>
    </row>
    <row r="19" spans="1:16" ht="12.95" customHeight="1">
      <c r="B19" s="9"/>
      <c r="C19" s="10"/>
      <c r="D19" s="10"/>
      <c r="E19" s="99"/>
      <c r="F19" s="111">
        <v>613300</v>
      </c>
      <c r="G19" s="124"/>
      <c r="H19" s="18" t="s">
        <v>79</v>
      </c>
      <c r="I19" s="195">
        <v>41000</v>
      </c>
      <c r="J19" s="195">
        <v>41000</v>
      </c>
      <c r="K19" s="195">
        <v>36756</v>
      </c>
      <c r="L19" s="210"/>
      <c r="M19" s="155">
        <v>0</v>
      </c>
      <c r="N19" s="328">
        <f t="shared" si="7"/>
        <v>0</v>
      </c>
      <c r="O19" s="139">
        <f t="shared" si="3"/>
        <v>0</v>
      </c>
    </row>
    <row r="20" spans="1:16" ht="12.95" customHeight="1">
      <c r="B20" s="9"/>
      <c r="C20" s="10"/>
      <c r="D20" s="10"/>
      <c r="E20" s="99"/>
      <c r="F20" s="111">
        <v>613400</v>
      </c>
      <c r="G20" s="124"/>
      <c r="H20" s="10" t="s">
        <v>66</v>
      </c>
      <c r="I20" s="195">
        <v>84000</v>
      </c>
      <c r="J20" s="195">
        <v>84000</v>
      </c>
      <c r="K20" s="195">
        <v>58739</v>
      </c>
      <c r="L20" s="210"/>
      <c r="M20" s="155">
        <v>0</v>
      </c>
      <c r="N20" s="328">
        <f t="shared" si="7"/>
        <v>0</v>
      </c>
      <c r="O20" s="139">
        <f t="shared" si="3"/>
        <v>0</v>
      </c>
    </row>
    <row r="21" spans="1:16" ht="12.95" customHeight="1">
      <c r="B21" s="9"/>
      <c r="C21" s="10"/>
      <c r="D21" s="10"/>
      <c r="E21" s="99"/>
      <c r="F21" s="111">
        <v>613500</v>
      </c>
      <c r="G21" s="124"/>
      <c r="H21" s="10" t="s">
        <v>8</v>
      </c>
      <c r="I21" s="195">
        <v>72000</v>
      </c>
      <c r="J21" s="195">
        <v>72000</v>
      </c>
      <c r="K21" s="195">
        <v>35689</v>
      </c>
      <c r="L21" s="210"/>
      <c r="M21" s="155">
        <v>0</v>
      </c>
      <c r="N21" s="328">
        <f t="shared" si="7"/>
        <v>0</v>
      </c>
      <c r="O21" s="139">
        <f t="shared" si="3"/>
        <v>0</v>
      </c>
    </row>
    <row r="22" spans="1:16" ht="12.95" customHeight="1">
      <c r="B22" s="9"/>
      <c r="C22" s="10"/>
      <c r="D22" s="10"/>
      <c r="E22" s="99"/>
      <c r="F22" s="111">
        <v>613600</v>
      </c>
      <c r="G22" s="124"/>
      <c r="H22" s="18" t="s">
        <v>80</v>
      </c>
      <c r="I22" s="195">
        <v>0</v>
      </c>
      <c r="J22" s="195">
        <v>0</v>
      </c>
      <c r="K22" s="195">
        <v>0</v>
      </c>
      <c r="L22" s="210"/>
      <c r="M22" s="155">
        <v>0</v>
      </c>
      <c r="N22" s="328">
        <f t="shared" si="7"/>
        <v>0</v>
      </c>
      <c r="O22" s="139" t="str">
        <f t="shared" si="3"/>
        <v/>
      </c>
    </row>
    <row r="23" spans="1:16" ht="12.95" customHeight="1">
      <c r="B23" s="9"/>
      <c r="C23" s="10"/>
      <c r="D23" s="10"/>
      <c r="E23" s="99"/>
      <c r="F23" s="111">
        <v>613700</v>
      </c>
      <c r="G23" s="124"/>
      <c r="H23" s="10" t="s">
        <v>9</v>
      </c>
      <c r="I23" s="195">
        <v>41000</v>
      </c>
      <c r="J23" s="195">
        <v>41000</v>
      </c>
      <c r="K23" s="195">
        <v>17654</v>
      </c>
      <c r="L23" s="210"/>
      <c r="M23" s="155">
        <v>0</v>
      </c>
      <c r="N23" s="328">
        <f t="shared" si="7"/>
        <v>0</v>
      </c>
      <c r="O23" s="139">
        <f t="shared" si="3"/>
        <v>0</v>
      </c>
    </row>
    <row r="24" spans="1:16" ht="12.95" customHeight="1">
      <c r="B24" s="9"/>
      <c r="C24" s="10"/>
      <c r="D24" s="10"/>
      <c r="E24" s="99"/>
      <c r="F24" s="111">
        <v>613800</v>
      </c>
      <c r="G24" s="124"/>
      <c r="H24" s="10" t="s">
        <v>67</v>
      </c>
      <c r="I24" s="195">
        <v>9000</v>
      </c>
      <c r="J24" s="195">
        <v>9000</v>
      </c>
      <c r="K24" s="195">
        <v>4624</v>
      </c>
      <c r="L24" s="210"/>
      <c r="M24" s="155">
        <v>0</v>
      </c>
      <c r="N24" s="328">
        <f t="shared" si="7"/>
        <v>0</v>
      </c>
      <c r="O24" s="139">
        <f t="shared" si="3"/>
        <v>0</v>
      </c>
      <c r="P24" s="33"/>
    </row>
    <row r="25" spans="1:16" ht="12.95" customHeight="1">
      <c r="B25" s="9"/>
      <c r="C25" s="10"/>
      <c r="D25" s="10"/>
      <c r="E25" s="99"/>
      <c r="F25" s="111">
        <v>613900</v>
      </c>
      <c r="G25" s="124"/>
      <c r="H25" s="10" t="s">
        <v>68</v>
      </c>
      <c r="I25" s="195">
        <v>57000</v>
      </c>
      <c r="J25" s="195">
        <v>57000</v>
      </c>
      <c r="K25" s="195">
        <v>43789</v>
      </c>
      <c r="L25" s="210"/>
      <c r="M25" s="158">
        <v>0</v>
      </c>
      <c r="N25" s="328">
        <f t="shared" si="7"/>
        <v>0</v>
      </c>
      <c r="O25" s="139">
        <f t="shared" si="3"/>
        <v>0</v>
      </c>
    </row>
    <row r="26" spans="1:16" ht="12.95" customHeight="1">
      <c r="B26" s="9"/>
      <c r="C26" s="10"/>
      <c r="D26" s="10"/>
      <c r="E26" s="99"/>
      <c r="F26" s="111">
        <v>613900</v>
      </c>
      <c r="G26" s="124"/>
      <c r="H26" s="68" t="s">
        <v>105</v>
      </c>
      <c r="I26" s="195">
        <v>0</v>
      </c>
      <c r="J26" s="195">
        <v>0</v>
      </c>
      <c r="K26" s="195">
        <v>0</v>
      </c>
      <c r="L26" s="210"/>
      <c r="M26" s="157">
        <v>0</v>
      </c>
      <c r="N26" s="328">
        <f t="shared" si="7"/>
        <v>0</v>
      </c>
      <c r="O26" s="139" t="str">
        <f t="shared" si="3"/>
        <v/>
      </c>
    </row>
    <row r="27" spans="1:16" s="1" customFormat="1" ht="12.95" customHeight="1">
      <c r="A27" s="94"/>
      <c r="B27" s="11"/>
      <c r="C27" s="7"/>
      <c r="D27" s="7"/>
      <c r="E27" s="292"/>
      <c r="F27" s="121"/>
      <c r="G27" s="135"/>
      <c r="H27" s="7"/>
      <c r="I27" s="195"/>
      <c r="J27" s="195"/>
      <c r="K27" s="195"/>
      <c r="L27" s="210"/>
      <c r="M27" s="92"/>
      <c r="N27" s="329"/>
      <c r="O27" s="139" t="str">
        <f t="shared" si="3"/>
        <v/>
      </c>
    </row>
    <row r="28" spans="1:16" s="1" customFormat="1" ht="12.95" customHeight="1">
      <c r="A28" s="94"/>
      <c r="B28" s="11"/>
      <c r="C28" s="7"/>
      <c r="D28" s="7"/>
      <c r="E28" s="7"/>
      <c r="F28" s="110">
        <v>821000</v>
      </c>
      <c r="G28" s="123"/>
      <c r="H28" s="7" t="s">
        <v>12</v>
      </c>
      <c r="I28" s="194">
        <f t="shared" ref="I28" si="8">SUM(I29:I30)</f>
        <v>40000</v>
      </c>
      <c r="J28" s="194">
        <f t="shared" ref="J28:L28" si="9">SUM(J29:J30)</f>
        <v>40000</v>
      </c>
      <c r="K28" s="194">
        <v>38082</v>
      </c>
      <c r="L28" s="211">
        <f t="shared" si="9"/>
        <v>0</v>
      </c>
      <c r="M28" s="101">
        <f>SUM(M29:M30)</f>
        <v>0</v>
      </c>
      <c r="N28" s="330">
        <f>SUM(N29:N30)</f>
        <v>0</v>
      </c>
      <c r="O28" s="138">
        <f t="shared" si="3"/>
        <v>0</v>
      </c>
    </row>
    <row r="29" spans="1:16" ht="12.95" customHeight="1">
      <c r="B29" s="9"/>
      <c r="C29" s="10"/>
      <c r="D29" s="10"/>
      <c r="E29" s="99"/>
      <c r="F29" s="111">
        <v>821200</v>
      </c>
      <c r="G29" s="124"/>
      <c r="H29" s="10" t="s">
        <v>13</v>
      </c>
      <c r="I29" s="195">
        <f t="shared" ref="I29:J29" si="10">SUM(G29:H29)</f>
        <v>0</v>
      </c>
      <c r="J29" s="195">
        <f t="shared" si="10"/>
        <v>0</v>
      </c>
      <c r="K29" s="195">
        <v>0</v>
      </c>
      <c r="L29" s="210"/>
      <c r="M29" s="93">
        <v>0</v>
      </c>
      <c r="N29" s="328">
        <f t="shared" ref="N29:N30" si="11">SUM(L29:M29)</f>
        <v>0</v>
      </c>
      <c r="O29" s="139" t="str">
        <f t="shared" si="3"/>
        <v/>
      </c>
    </row>
    <row r="30" spans="1:16" ht="12.95" customHeight="1">
      <c r="B30" s="9"/>
      <c r="C30" s="10"/>
      <c r="D30" s="10"/>
      <c r="E30" s="99"/>
      <c r="F30" s="111">
        <v>821300</v>
      </c>
      <c r="G30" s="124"/>
      <c r="H30" s="10" t="s">
        <v>14</v>
      </c>
      <c r="I30" s="195">
        <v>40000</v>
      </c>
      <c r="J30" s="195">
        <v>40000</v>
      </c>
      <c r="K30" s="195">
        <v>38082</v>
      </c>
      <c r="L30" s="210"/>
      <c r="M30" s="93">
        <v>0</v>
      </c>
      <c r="N30" s="328">
        <f t="shared" si="11"/>
        <v>0</v>
      </c>
      <c r="O30" s="139">
        <f t="shared" si="3"/>
        <v>0</v>
      </c>
    </row>
    <row r="31" spans="1:16" ht="12.95" customHeight="1">
      <c r="B31" s="9"/>
      <c r="C31" s="10"/>
      <c r="D31" s="10"/>
      <c r="E31" s="99"/>
      <c r="F31" s="111"/>
      <c r="G31" s="124"/>
      <c r="H31" s="10"/>
      <c r="I31" s="194"/>
      <c r="J31" s="194"/>
      <c r="K31" s="194"/>
      <c r="L31" s="211"/>
      <c r="M31" s="101"/>
      <c r="N31" s="330"/>
      <c r="O31" s="139" t="str">
        <f t="shared" si="3"/>
        <v/>
      </c>
    </row>
    <row r="32" spans="1:16" s="1" customFormat="1" ht="12.95" customHeight="1">
      <c r="A32" s="94"/>
      <c r="B32" s="11"/>
      <c r="C32" s="7"/>
      <c r="D32" s="7"/>
      <c r="E32" s="7"/>
      <c r="F32" s="110"/>
      <c r="G32" s="123"/>
      <c r="H32" s="7" t="s">
        <v>15</v>
      </c>
      <c r="I32" s="194">
        <v>19</v>
      </c>
      <c r="J32" s="194">
        <v>19</v>
      </c>
      <c r="K32" s="194">
        <v>17</v>
      </c>
      <c r="L32" s="211"/>
      <c r="M32" s="106"/>
      <c r="N32" s="330"/>
      <c r="O32" s="139"/>
    </row>
    <row r="33" spans="1:15" s="1" customFormat="1" ht="12.95" customHeight="1">
      <c r="A33" s="94"/>
      <c r="B33" s="11"/>
      <c r="C33" s="7"/>
      <c r="D33" s="7"/>
      <c r="E33" s="7"/>
      <c r="F33" s="110"/>
      <c r="G33" s="123"/>
      <c r="H33" s="7" t="s">
        <v>29</v>
      </c>
      <c r="I33" s="213">
        <f>I8+I13+I16+I28</f>
        <v>772810</v>
      </c>
      <c r="J33" s="101">
        <f>J8+J13+J16+J28</f>
        <v>772810</v>
      </c>
      <c r="K33" s="213">
        <f t="shared" ref="K33" si="12">K8+K13+K16+K28</f>
        <v>511661</v>
      </c>
      <c r="L33" s="220">
        <f>L8+L13+L16+L28</f>
        <v>0</v>
      </c>
      <c r="M33" s="101">
        <f>M8+M13+M16+M28</f>
        <v>0</v>
      </c>
      <c r="N33" s="330">
        <f>N8+N13+N16+N28</f>
        <v>0</v>
      </c>
      <c r="O33" s="138">
        <f t="shared" si="3"/>
        <v>0</v>
      </c>
    </row>
    <row r="34" spans="1:15" s="1" customFormat="1" ht="12.95" customHeight="1">
      <c r="A34" s="94"/>
      <c r="B34" s="11"/>
      <c r="C34" s="7"/>
      <c r="D34" s="7"/>
      <c r="E34" s="7"/>
      <c r="F34" s="110"/>
      <c r="G34" s="123"/>
      <c r="H34" s="7" t="s">
        <v>16</v>
      </c>
      <c r="I34" s="14">
        <f>I33</f>
        <v>772810</v>
      </c>
      <c r="J34" s="14">
        <f>J33</f>
        <v>772810</v>
      </c>
      <c r="K34" s="213">
        <f t="shared" ref="K34" si="13">K33</f>
        <v>511661</v>
      </c>
      <c r="L34" s="220">
        <f t="shared" ref="L34:N35" si="14">L33</f>
        <v>0</v>
      </c>
      <c r="M34" s="101">
        <f t="shared" si="14"/>
        <v>0</v>
      </c>
      <c r="N34" s="330">
        <f t="shared" si="14"/>
        <v>0</v>
      </c>
      <c r="O34" s="138">
        <f>IF(J34=0,"",N34/J34*100)</f>
        <v>0</v>
      </c>
    </row>
    <row r="35" spans="1:15" s="1" customFormat="1" ht="12.95" customHeight="1">
      <c r="A35" s="94"/>
      <c r="B35" s="11"/>
      <c r="C35" s="7"/>
      <c r="D35" s="7"/>
      <c r="E35" s="7"/>
      <c r="F35" s="110"/>
      <c r="G35" s="123"/>
      <c r="H35" s="7" t="s">
        <v>17</v>
      </c>
      <c r="I35" s="14">
        <f>I34</f>
        <v>772810</v>
      </c>
      <c r="J35" s="14">
        <f>J34</f>
        <v>772810</v>
      </c>
      <c r="K35" s="213">
        <f t="shared" ref="K35" si="15">K34</f>
        <v>511661</v>
      </c>
      <c r="L35" s="220">
        <f t="shared" si="14"/>
        <v>0</v>
      </c>
      <c r="M35" s="101">
        <f t="shared" si="14"/>
        <v>0</v>
      </c>
      <c r="N35" s="330">
        <f t="shared" si="14"/>
        <v>0</v>
      </c>
      <c r="O35" s="138">
        <f t="shared" si="3"/>
        <v>0</v>
      </c>
    </row>
    <row r="36" spans="1:15" ht="12.95" customHeight="1" thickBot="1">
      <c r="B36" s="15"/>
      <c r="C36" s="16"/>
      <c r="D36" s="16"/>
      <c r="E36" s="16"/>
      <c r="F36" s="112"/>
      <c r="G36" s="125"/>
      <c r="H36" s="16"/>
      <c r="I36" s="16"/>
      <c r="J36" s="16"/>
      <c r="K36" s="24"/>
      <c r="L36" s="15"/>
      <c r="M36" s="16"/>
      <c r="N36" s="339"/>
      <c r="O36" s="141"/>
    </row>
    <row r="37" spans="1:15" ht="12.95" customHeight="1">
      <c r="F37" s="113"/>
      <c r="G37" s="126"/>
      <c r="N37" s="181"/>
    </row>
    <row r="38" spans="1:15" ht="12.95" customHeight="1">
      <c r="B38" s="33"/>
      <c r="F38" s="113"/>
      <c r="G38" s="126"/>
      <c r="N38" s="181"/>
    </row>
    <row r="39" spans="1:15" ht="12.95" customHeight="1">
      <c r="B39" s="33"/>
      <c r="F39" s="113"/>
      <c r="G39" s="126"/>
      <c r="N39" s="181"/>
    </row>
    <row r="40" spans="1:15" ht="12.95" customHeight="1">
      <c r="B40" s="33"/>
      <c r="F40" s="113"/>
      <c r="G40" s="126"/>
      <c r="N40" s="181"/>
    </row>
    <row r="41" spans="1:15" ht="12.95" customHeight="1">
      <c r="B41" s="33"/>
      <c r="F41" s="113"/>
      <c r="G41" s="126"/>
      <c r="N41" s="181"/>
    </row>
    <row r="42" spans="1:15" ht="12.95" customHeight="1">
      <c r="F42" s="113"/>
      <c r="G42" s="126"/>
      <c r="N42" s="181"/>
    </row>
    <row r="43" spans="1:15" ht="12.95" customHeight="1">
      <c r="F43" s="113"/>
      <c r="G43" s="126"/>
      <c r="N43" s="181"/>
    </row>
    <row r="44" spans="1:15" ht="12.95" customHeight="1">
      <c r="F44" s="113"/>
      <c r="G44" s="126"/>
      <c r="N44" s="181"/>
    </row>
    <row r="45" spans="1:15" ht="12.95" customHeight="1">
      <c r="F45" s="113"/>
      <c r="G45" s="126"/>
      <c r="N45" s="181"/>
    </row>
    <row r="46" spans="1:15" ht="12.95" customHeight="1">
      <c r="F46" s="113"/>
      <c r="G46" s="126"/>
      <c r="N46" s="181"/>
    </row>
    <row r="47" spans="1:15" ht="12.95" customHeight="1">
      <c r="F47" s="113"/>
      <c r="G47" s="126"/>
      <c r="N47" s="181"/>
    </row>
    <row r="48" spans="1:15" ht="12.95" customHeight="1">
      <c r="F48" s="113"/>
      <c r="G48" s="126"/>
      <c r="N48" s="181"/>
    </row>
    <row r="49" spans="6:14" ht="12.95" customHeight="1">
      <c r="F49" s="113"/>
      <c r="G49" s="126"/>
      <c r="N49" s="181"/>
    </row>
    <row r="50" spans="6:14" ht="12.95" customHeight="1">
      <c r="F50" s="113"/>
      <c r="G50" s="126"/>
      <c r="N50" s="181"/>
    </row>
    <row r="51" spans="6:14" ht="12.95" customHeight="1">
      <c r="F51" s="113"/>
      <c r="G51" s="126"/>
      <c r="N51" s="181"/>
    </row>
    <row r="52" spans="6:14" ht="12.95" customHeight="1">
      <c r="F52" s="113"/>
      <c r="G52" s="126"/>
      <c r="N52" s="181"/>
    </row>
    <row r="53" spans="6:14" ht="12.95" customHeight="1">
      <c r="F53" s="113"/>
      <c r="G53" s="126"/>
      <c r="N53" s="181"/>
    </row>
    <row r="54" spans="6:14" ht="12.95" customHeight="1">
      <c r="F54" s="113"/>
      <c r="G54" s="126"/>
      <c r="N54" s="181"/>
    </row>
    <row r="55" spans="6:14" ht="12.95" customHeight="1">
      <c r="F55" s="113"/>
      <c r="G55" s="126"/>
      <c r="N55" s="181"/>
    </row>
    <row r="56" spans="6:14" ht="12.95" customHeight="1">
      <c r="F56" s="113"/>
      <c r="G56" s="126"/>
      <c r="N56" s="181"/>
    </row>
    <row r="57" spans="6:14" ht="12.95" customHeight="1">
      <c r="F57" s="113"/>
      <c r="G57" s="126"/>
      <c r="N57" s="181"/>
    </row>
    <row r="58" spans="6:14" ht="12.95" customHeight="1">
      <c r="F58" s="113"/>
      <c r="G58" s="126"/>
      <c r="N58" s="181"/>
    </row>
    <row r="59" spans="6:14" ht="12.95" customHeight="1">
      <c r="F59" s="113"/>
      <c r="G59" s="126"/>
      <c r="N59" s="181"/>
    </row>
    <row r="60" spans="6:14" ht="17.100000000000001" customHeight="1">
      <c r="F60" s="113"/>
      <c r="G60" s="126"/>
      <c r="N60" s="181"/>
    </row>
    <row r="61" spans="6:14" ht="14.25">
      <c r="F61" s="113"/>
      <c r="G61" s="126"/>
      <c r="N61" s="181"/>
    </row>
    <row r="62" spans="6:14" ht="14.25">
      <c r="F62" s="113"/>
      <c r="G62" s="126"/>
      <c r="N62" s="181"/>
    </row>
    <row r="63" spans="6:14" ht="14.25">
      <c r="F63" s="113"/>
      <c r="G63" s="126"/>
      <c r="N63" s="181"/>
    </row>
    <row r="64" spans="6:14" ht="14.25">
      <c r="F64" s="113"/>
      <c r="G64" s="126"/>
      <c r="N64" s="181"/>
    </row>
    <row r="65" spans="6:14" ht="14.25">
      <c r="F65" s="113"/>
      <c r="G65" s="126"/>
      <c r="N65" s="181"/>
    </row>
    <row r="66" spans="6:14" ht="14.25">
      <c r="F66" s="113"/>
      <c r="G66" s="126"/>
      <c r="N66" s="181"/>
    </row>
    <row r="67" spans="6:14" ht="14.25">
      <c r="F67" s="113"/>
      <c r="G67" s="126"/>
      <c r="N67" s="181"/>
    </row>
    <row r="68" spans="6:14" ht="14.25">
      <c r="F68" s="113"/>
      <c r="G68" s="126"/>
      <c r="N68" s="181"/>
    </row>
    <row r="69" spans="6:14" ht="14.25">
      <c r="F69" s="113"/>
      <c r="G69" s="126"/>
      <c r="N69" s="181"/>
    </row>
    <row r="70" spans="6:14" ht="14.25">
      <c r="F70" s="113"/>
      <c r="G70" s="126"/>
      <c r="N70" s="181"/>
    </row>
    <row r="71" spans="6:14" ht="14.25">
      <c r="F71" s="113"/>
      <c r="G71" s="126"/>
      <c r="N71" s="181"/>
    </row>
    <row r="72" spans="6:14" ht="14.25">
      <c r="F72" s="113"/>
      <c r="G72" s="126"/>
      <c r="N72" s="181"/>
    </row>
    <row r="73" spans="6:14" ht="14.25">
      <c r="F73" s="113"/>
      <c r="G73" s="126"/>
      <c r="N73" s="181"/>
    </row>
    <row r="74" spans="6:14" ht="14.25">
      <c r="F74" s="113"/>
      <c r="G74" s="113"/>
      <c r="N74" s="181"/>
    </row>
    <row r="75" spans="6:14" ht="14.25">
      <c r="F75" s="113"/>
      <c r="G75" s="113"/>
      <c r="N75" s="181"/>
    </row>
    <row r="76" spans="6:14" ht="14.25">
      <c r="F76" s="113"/>
      <c r="G76" s="113"/>
      <c r="N76" s="181"/>
    </row>
    <row r="77" spans="6:14" ht="14.25">
      <c r="F77" s="113"/>
      <c r="G77" s="113"/>
      <c r="N77" s="181"/>
    </row>
    <row r="78" spans="6:14" ht="14.25">
      <c r="F78" s="113"/>
      <c r="G78" s="113"/>
      <c r="N78" s="181"/>
    </row>
    <row r="79" spans="6:14" ht="14.25">
      <c r="F79" s="113"/>
      <c r="G79" s="113"/>
      <c r="N79" s="181"/>
    </row>
    <row r="80" spans="6:14" ht="14.25">
      <c r="F80" s="113"/>
      <c r="G80" s="113"/>
      <c r="N80" s="181"/>
    </row>
    <row r="81" spans="6:14" ht="14.25">
      <c r="F81" s="113"/>
      <c r="G81" s="113"/>
      <c r="N81" s="181"/>
    </row>
    <row r="82" spans="6:14" ht="14.25">
      <c r="F82" s="113"/>
      <c r="G82" s="113"/>
      <c r="N82" s="181"/>
    </row>
    <row r="83" spans="6:14" ht="14.25">
      <c r="F83" s="113"/>
      <c r="G83" s="113"/>
      <c r="N83" s="181"/>
    </row>
    <row r="84" spans="6:14" ht="14.25">
      <c r="F84" s="113"/>
      <c r="G84" s="113"/>
      <c r="N84" s="181"/>
    </row>
    <row r="85" spans="6:14" ht="14.25">
      <c r="F85" s="113"/>
      <c r="G85" s="113"/>
      <c r="N85" s="181"/>
    </row>
    <row r="86" spans="6:14" ht="14.25">
      <c r="F86" s="113"/>
      <c r="G86" s="113"/>
      <c r="N86" s="181"/>
    </row>
    <row r="87" spans="6:14" ht="14.25">
      <c r="F87" s="113"/>
      <c r="G87" s="113"/>
      <c r="N87" s="181"/>
    </row>
    <row r="88" spans="6:14" ht="14.25">
      <c r="F88" s="113"/>
      <c r="G88" s="113"/>
      <c r="N88" s="181"/>
    </row>
    <row r="89" spans="6:14" ht="14.25">
      <c r="F89" s="113"/>
      <c r="G89" s="113"/>
      <c r="N89" s="181"/>
    </row>
    <row r="90" spans="6:14" ht="14.25">
      <c r="F90" s="113"/>
      <c r="G90" s="113"/>
      <c r="N90" s="181"/>
    </row>
    <row r="91" spans="6:14">
      <c r="G91" s="113"/>
    </row>
    <row r="92" spans="6:14">
      <c r="G92" s="113"/>
    </row>
    <row r="93" spans="6:14">
      <c r="G93" s="113"/>
    </row>
    <row r="94" spans="6:14">
      <c r="G94" s="113"/>
    </row>
    <row r="95" spans="6:14">
      <c r="G95" s="113"/>
    </row>
    <row r="96" spans="6:14">
      <c r="G96" s="113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37</vt:i4>
      </vt:variant>
      <vt:variant>
        <vt:lpstr>Imenovani rasponi</vt:lpstr>
      </vt:variant>
      <vt:variant>
        <vt:i4>4</vt:i4>
      </vt:variant>
    </vt:vector>
  </HeadingPairs>
  <TitlesOfParts>
    <vt:vector size="41" baseType="lpstr"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'15'!Podrucje_ispisa</vt:lpstr>
      <vt:lpstr>'16'!Podrucje_ispisa</vt:lpstr>
      <vt:lpstr>'17'!Podrucje_ispisa</vt:lpstr>
      <vt:lpstr>'21'!Podrucje_ispisa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2020-11-03T09:26:12Z</cp:lastPrinted>
  <dcterms:created xsi:type="dcterms:W3CDTF">2004-07-23T11:14:23Z</dcterms:created>
  <dcterms:modified xsi:type="dcterms:W3CDTF">2020-11-03T09:26:26Z</dcterms:modified>
</cp:coreProperties>
</file>