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prz\Desktop\"/>
    </mc:Choice>
  </mc:AlternateContent>
  <xr:revisionPtr revIDLastSave="0" documentId="8_{90B49A19-863A-4809-AF34-49AD90BC9EAB}" xr6:coauthVersionLast="47" xr6:coauthVersionMax="47" xr10:uidLastSave="{00000000-0000-0000-0000-000000000000}"/>
  <bookViews>
    <workbookView xWindow="-120" yWindow="-120" windowWidth="29040" windowHeight="15720" tabRatio="964" firstSheet="1" activeTab="3" xr2:uid="{00000000-000D-0000-FFFF-FFFF00000000}"/>
  </bookViews>
  <sheets>
    <sheet name="CODE" sheetId="65119" state="veryHidden" r:id="rId1"/>
    <sheet name="Uvodne napomene" sheetId="65142" r:id="rId2"/>
    <sheet name="10" sheetId="65144" r:id="rId3"/>
    <sheet name="11" sheetId="65145" r:id="rId4"/>
    <sheet name="12" sheetId="65164" r:id="rId5"/>
    <sheet name="13" sheetId="65163" r:id="rId6"/>
    <sheet name="14" sheetId="65162" r:id="rId7"/>
    <sheet name="15" sheetId="65161" r:id="rId8"/>
    <sheet name="16" sheetId="65160" r:id="rId9"/>
    <sheet name="17" sheetId="65159" r:id="rId10"/>
    <sheet name="18" sheetId="65158" r:id="rId11"/>
    <sheet name="19" sheetId="65157" r:id="rId12"/>
    <sheet name="20" sheetId="65156" r:id="rId13"/>
    <sheet name="21" sheetId="65155" r:id="rId14"/>
    <sheet name="22" sheetId="65154" r:id="rId15"/>
    <sheet name="23" sheetId="65153" r:id="rId16"/>
    <sheet name="24" sheetId="65152" r:id="rId17"/>
    <sheet name="26" sheetId="65151" r:id="rId18"/>
    <sheet name="27" sheetId="65150" r:id="rId19"/>
    <sheet name="28" sheetId="65149" r:id="rId20"/>
  </sheets>
  <externalReferences>
    <externalReference r:id="rId21"/>
    <externalReference r:id="rId22"/>
  </externalReferences>
  <definedNames>
    <definedName name="ACCOUNTEDPERIODTYPE1" localSheetId="3">#REF!</definedName>
    <definedName name="ACCOUNTEDPERIODTYPE1">#REF!</definedName>
    <definedName name="APPSUSERNAME1" localSheetId="3">#REF!</definedName>
    <definedName name="APPSUSERNAME1">#REF!</definedName>
    <definedName name="BUDGETORGID1" localSheetId="3">#REF!</definedName>
    <definedName name="BUDGETORGID1">#REF!</definedName>
    <definedName name="BUDGETORGNAME1" localSheetId="3">#REF!</definedName>
    <definedName name="BUDGETORGNAME1">#REF!</definedName>
    <definedName name="CHARTOFACCOUNTSID1" localSheetId="3">#REF!</definedName>
    <definedName name="CHARTOFACCOUNTSID1">#REF!</definedName>
    <definedName name="CONNECTSTRING1" localSheetId="3">#REF!</definedName>
    <definedName name="CONNECTSTRING1">#REF!</definedName>
    <definedName name="CREATESUMMARYJNLS1" localSheetId="3">#REF!</definedName>
    <definedName name="CREATESUMMARYJNLS1">#REF!</definedName>
    <definedName name="CRITERIACOLUMN1" localSheetId="3">#REF!</definedName>
    <definedName name="CRITERIACOLUMN1">#REF!</definedName>
    <definedName name="DBNAME1" localSheetId="3">#REF!</definedName>
    <definedName name="DBNAME1">#REF!</definedName>
    <definedName name="DBUSERNAME1" localSheetId="3">#REF!</definedName>
    <definedName name="DBUSERNAME1">#REF!</definedName>
    <definedName name="DELETELOGICTYPE1" localSheetId="3">#REF!</definedName>
    <definedName name="DELETELOGICTYPE1">#REF!</definedName>
    <definedName name="FFAPPCOLNAME1_1" localSheetId="3">#REF!</definedName>
    <definedName name="FFAPPCOLNAME1_1">#REF!</definedName>
    <definedName name="FFAPPCOLNAME2_1" localSheetId="3">#REF!</definedName>
    <definedName name="FFAPPCOLNAME2_1">#REF!</definedName>
    <definedName name="FFAPPCOLNAME3_1" localSheetId="3">#REF!</definedName>
    <definedName name="FFAPPCOLNAME3_1">#REF!</definedName>
    <definedName name="FFAPPCOLNAME4_1" localSheetId="3">#REF!</definedName>
    <definedName name="FFAPPCOLNAME4_1">#REF!</definedName>
    <definedName name="FFAPPCOLNAME5_1" localSheetId="3">#REF!</definedName>
    <definedName name="FFAPPCOLNAME5_1">#REF!</definedName>
    <definedName name="FFAPPCOLNAME6_1" localSheetId="3">#REF!</definedName>
    <definedName name="FFAPPCOLNAME6_1">#REF!</definedName>
    <definedName name="FFSEGMENT1_1" localSheetId="3">#REF!</definedName>
    <definedName name="FFSEGMENT1_1">#REF!</definedName>
    <definedName name="FFSEGMENT2_1" localSheetId="3">#REF!</definedName>
    <definedName name="FFSEGMENT2_1">#REF!</definedName>
    <definedName name="FFSEGMENT3_1" localSheetId="3">#REF!</definedName>
    <definedName name="FFSEGMENT3_1">#REF!</definedName>
    <definedName name="FFSEGMENT4_1" localSheetId="3">#REF!</definedName>
    <definedName name="FFSEGMENT4_1">#REF!</definedName>
    <definedName name="FFSEGMENT5_1" localSheetId="3">#REF!</definedName>
    <definedName name="FFSEGMENT5_1">#REF!</definedName>
    <definedName name="FFSEGMENT6_1" localSheetId="3">#REF!</definedName>
    <definedName name="FFSEGMENT6_1">#REF!</definedName>
    <definedName name="FFSEGSEPARATOR1" localSheetId="3">#REF!</definedName>
    <definedName name="FFSEGSEPARATOR1">#REF!</definedName>
    <definedName name="FIELDNAMECOLUMN1" localSheetId="3">#REF!</definedName>
    <definedName name="FIELDNAMECOLUMN1">#REF!</definedName>
    <definedName name="FIELDNAMEROW1" localSheetId="3">#REF!</definedName>
    <definedName name="FIELDNAMEROW1">#REF!</definedName>
    <definedName name="FIRSTDATAROW1" localSheetId="3">#REF!</definedName>
    <definedName name="FIRSTDATAROW1">#REF!</definedName>
    <definedName name="FNDNAM1" localSheetId="3">#REF!</definedName>
    <definedName name="FNDNAM1">#REF!</definedName>
    <definedName name="FNDUSERID1" localSheetId="3">#REF!</definedName>
    <definedName name="FNDUSERID1">#REF!</definedName>
    <definedName name="FUNCTIONALCURRENCY1" localSheetId="3">#REF!</definedName>
    <definedName name="FUNCTIONALCURRENCY1">#REF!</definedName>
    <definedName name="GWYUID1" localSheetId="3">#REF!</definedName>
    <definedName name="GWYUID1">#REF!</definedName>
    <definedName name="IMPORTDFF1" localSheetId="3">#REF!</definedName>
    <definedName name="IMPORTDFF1">#REF!</definedName>
    <definedName name="_xlnm.Print_Titles" localSheetId="3">'11'!$1:$9</definedName>
    <definedName name="_xlnm.Print_Titles" localSheetId="6">'14'!$1:$9</definedName>
    <definedName name="_xlnm.Print_Titles" localSheetId="12">'20'!$1:$9</definedName>
    <definedName name="LABELTEXTCOLUMN1" localSheetId="3">#REF!</definedName>
    <definedName name="LABELTEXTCOLUMN1">#REF!</definedName>
    <definedName name="LABELTEXTROW1" localSheetId="3">#REF!</definedName>
    <definedName name="LABELTEXTROW1">#REF!</definedName>
    <definedName name="Lista">[1]Lista!$A$1:$A$38</definedName>
    <definedName name="NOOFFFSEGMENTS1" localSheetId="3">#REF!</definedName>
    <definedName name="NOOFFFSEGMENTS1">#REF!</definedName>
    <definedName name="NUMBEROFDETAILFIELDS1" localSheetId="3">#REF!</definedName>
    <definedName name="NUMBEROFDETAILFIELDS1">#REF!</definedName>
    <definedName name="NUMBEROFHEADERFIELDS1" localSheetId="3">#REF!</definedName>
    <definedName name="NUMBEROFHEADERFIELDS1">#REF!</definedName>
    <definedName name="OrgKod">#REF!</definedName>
    <definedName name="OrgKod1">#REF!</definedName>
    <definedName name="OrgKod2">#REF!</definedName>
    <definedName name="PERIODSETNAME1" localSheetId="3">#REF!</definedName>
    <definedName name="PERIODSETNAME1">#REF!</definedName>
    <definedName name="POSTERRORSTOSUSP1" localSheetId="3">#REF!</definedName>
    <definedName name="POSTERRORSTOSUSP1">#REF!</definedName>
    <definedName name="RESPONSIBILITYAPPLICATIONID1" localSheetId="3">#REF!</definedName>
    <definedName name="RESPONSIBILITYAPPLICATIONID1">#REF!</definedName>
    <definedName name="RESPONSIBILITYID1" localSheetId="3">#REF!</definedName>
    <definedName name="RESPONSIBILITYID1">#REF!</definedName>
    <definedName name="RESPONSIBILITYNAME1" localSheetId="3">#REF!</definedName>
    <definedName name="RESPONSIBILITYNAME1">#REF!</definedName>
    <definedName name="ROWSTOUPLOAD1" localSheetId="3">#REF!</definedName>
    <definedName name="ROWSTOUPLOAD1">#REF!</definedName>
    <definedName name="SETOFBOOKSID1" localSheetId="3">#REF!</definedName>
    <definedName name="SETOFBOOKSID1">#REF!</definedName>
    <definedName name="SETOFBOOKSNAME1" localSheetId="3">#REF!</definedName>
    <definedName name="SETOFBOOKSNAME1">#REF!</definedName>
    <definedName name="STARTJOURNALIMPORT1" localSheetId="3">#REF!</definedName>
    <definedName name="STARTJOURNALIMPORT1">#REF!</definedName>
    <definedName name="STRUČNA_SLUŽBA_SKUPŠTINE" localSheetId="3">[2]Godišnji!#REF!</definedName>
    <definedName name="STRUČNA_SLUŽBA_SKUPŠTINE">[2]Godišnji!#REF!</definedName>
    <definedName name="TEMPLATENUMBER1" localSheetId="3">#REF!</definedName>
    <definedName name="TEMPLATENUMBER1">#REF!</definedName>
    <definedName name="TEMPLATESTYLE1" localSheetId="3">#REF!</definedName>
    <definedName name="TEMPLATESTYLE1">#REF!</definedName>
    <definedName name="TEMPLATETYPE1" localSheetId="3">#REF!</definedName>
    <definedName name="TEMPLATETYP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2" i="65156" l="1"/>
  <c r="J52" i="65145" l="1"/>
  <c r="N40" i="65156" l="1"/>
  <c r="K40" i="65156"/>
  <c r="O40" i="65156" s="1"/>
  <c r="N39" i="65156"/>
  <c r="K39" i="65156"/>
  <c r="N50" i="65145"/>
  <c r="M50" i="65145"/>
  <c r="L50" i="65145"/>
  <c r="J50" i="65145"/>
  <c r="I50" i="65145"/>
  <c r="N51" i="65145"/>
  <c r="K51" i="65145"/>
  <c r="O51" i="65145" s="1"/>
  <c r="M37" i="65145"/>
  <c r="L37" i="65145"/>
  <c r="J37" i="65145"/>
  <c r="I37" i="65145"/>
  <c r="N45" i="65145"/>
  <c r="K45" i="65145"/>
  <c r="O45" i="65145" s="1"/>
  <c r="O39" i="65156" l="1"/>
  <c r="O45" i="65153" l="1"/>
  <c r="O44" i="65153"/>
  <c r="O39" i="65153"/>
  <c r="N38" i="65153"/>
  <c r="K38" i="65153"/>
  <c r="N37" i="65153"/>
  <c r="K37" i="65153"/>
  <c r="K35" i="65153" s="1"/>
  <c r="N36" i="65153"/>
  <c r="N35" i="65153" s="1"/>
  <c r="K36" i="65153"/>
  <c r="M35" i="65153"/>
  <c r="L35" i="65153"/>
  <c r="J35" i="65153"/>
  <c r="I35" i="65153"/>
  <c r="O34" i="65153"/>
  <c r="N33" i="65153"/>
  <c r="K33" i="65153"/>
  <c r="O33" i="65153" s="1"/>
  <c r="N32" i="65153"/>
  <c r="N31" i="65153" s="1"/>
  <c r="K32" i="65153"/>
  <c r="K31" i="65153" s="1"/>
  <c r="O31" i="65153" s="1"/>
  <c r="M31" i="65153"/>
  <c r="L31" i="65153"/>
  <c r="J31" i="65153"/>
  <c r="I31" i="65153"/>
  <c r="O30" i="65153"/>
  <c r="N29" i="65153"/>
  <c r="K29" i="65153"/>
  <c r="O29" i="65153" s="1"/>
  <c r="N28" i="65153"/>
  <c r="K28" i="65153"/>
  <c r="O28" i="65153" s="1"/>
  <c r="N27" i="65153"/>
  <c r="K27" i="65153"/>
  <c r="N26" i="65153"/>
  <c r="K26" i="65153"/>
  <c r="O26" i="65153" s="1"/>
  <c r="N25" i="65153"/>
  <c r="K25" i="65153"/>
  <c r="O25" i="65153" s="1"/>
  <c r="N24" i="65153"/>
  <c r="K24" i="65153"/>
  <c r="O24" i="65153" s="1"/>
  <c r="N23" i="65153"/>
  <c r="K23" i="65153"/>
  <c r="N22" i="65153"/>
  <c r="K22" i="65153"/>
  <c r="O22" i="65153" s="1"/>
  <c r="N21" i="65153"/>
  <c r="K21" i="65153"/>
  <c r="N20" i="65153"/>
  <c r="K20" i="65153"/>
  <c r="N19" i="65153"/>
  <c r="M19" i="65153"/>
  <c r="L19" i="65153"/>
  <c r="J19" i="65153"/>
  <c r="I19" i="65153"/>
  <c r="O18" i="65153"/>
  <c r="N17" i="65153"/>
  <c r="N16" i="65153" s="1"/>
  <c r="K17" i="65153"/>
  <c r="O17" i="65153" s="1"/>
  <c r="M16" i="65153"/>
  <c r="L16" i="65153"/>
  <c r="J16" i="65153"/>
  <c r="I16" i="65153"/>
  <c r="O15" i="65153"/>
  <c r="N14" i="65153"/>
  <c r="K14" i="65153"/>
  <c r="O14" i="65153" s="1"/>
  <c r="N13" i="65153"/>
  <c r="K13" i="65153"/>
  <c r="N12" i="65153"/>
  <c r="N11" i="65153" s="1"/>
  <c r="K12" i="65153"/>
  <c r="M11" i="65153"/>
  <c r="L11" i="65153"/>
  <c r="J11" i="65153"/>
  <c r="I11" i="65153"/>
  <c r="O10" i="65153"/>
  <c r="O40" i="65152"/>
  <c r="O39" i="65152"/>
  <c r="O34" i="65152"/>
  <c r="N33" i="65152"/>
  <c r="K33" i="65152"/>
  <c r="N32" i="65152"/>
  <c r="K32" i="65152"/>
  <c r="N31" i="65152"/>
  <c r="M31" i="65152"/>
  <c r="L31" i="65152"/>
  <c r="J31" i="65152"/>
  <c r="I31" i="65152"/>
  <c r="O30" i="65152"/>
  <c r="N29" i="65152"/>
  <c r="K29" i="65152"/>
  <c r="O29" i="65152" s="1"/>
  <c r="N28" i="65152"/>
  <c r="K28" i="65152"/>
  <c r="O28" i="65152" s="1"/>
  <c r="N27" i="65152"/>
  <c r="K27" i="65152"/>
  <c r="O27" i="65152" s="1"/>
  <c r="N26" i="65152"/>
  <c r="K26" i="65152"/>
  <c r="O26" i="65152" s="1"/>
  <c r="N25" i="65152"/>
  <c r="K25" i="65152"/>
  <c r="O25" i="65152" s="1"/>
  <c r="N24" i="65152"/>
  <c r="K24" i="65152"/>
  <c r="O24" i="65152" s="1"/>
  <c r="N23" i="65152"/>
  <c r="K23" i="65152"/>
  <c r="O23" i="65152" s="1"/>
  <c r="N22" i="65152"/>
  <c r="K22" i="65152"/>
  <c r="O22" i="65152" s="1"/>
  <c r="N21" i="65152"/>
  <c r="K21" i="65152"/>
  <c r="O21" i="65152" s="1"/>
  <c r="N20" i="65152"/>
  <c r="N19" i="65152" s="1"/>
  <c r="K20" i="65152"/>
  <c r="O20" i="65152" s="1"/>
  <c r="M19" i="65152"/>
  <c r="L19" i="65152"/>
  <c r="J19" i="65152"/>
  <c r="I19" i="65152"/>
  <c r="O18" i="65152"/>
  <c r="N17" i="65152"/>
  <c r="N16" i="65152" s="1"/>
  <c r="K17" i="65152"/>
  <c r="K16" i="65152" s="1"/>
  <c r="O16" i="65152" s="1"/>
  <c r="M16" i="65152"/>
  <c r="L16" i="65152"/>
  <c r="J16" i="65152"/>
  <c r="I16" i="65152"/>
  <c r="O15" i="65152"/>
  <c r="N14" i="65152"/>
  <c r="K14" i="65152"/>
  <c r="O14" i="65152" s="1"/>
  <c r="N13" i="65152"/>
  <c r="K13" i="65152"/>
  <c r="N12" i="65152"/>
  <c r="N11" i="65152" s="1"/>
  <c r="N36" i="65152" s="1"/>
  <c r="N37" i="65152" s="1"/>
  <c r="N38" i="65152" s="1"/>
  <c r="K12" i="65152"/>
  <c r="M11" i="65152"/>
  <c r="L11" i="65152"/>
  <c r="L36" i="65152" s="1"/>
  <c r="L37" i="65152" s="1"/>
  <c r="L38" i="65152" s="1"/>
  <c r="J11" i="65152"/>
  <c r="I11" i="65152"/>
  <c r="O10" i="65152"/>
  <c r="O40" i="65151"/>
  <c r="O39" i="65151"/>
  <c r="O34" i="65151"/>
  <c r="N33" i="65151"/>
  <c r="K33" i="65151"/>
  <c r="N32" i="65151"/>
  <c r="K32" i="65151"/>
  <c r="O32" i="65151" s="1"/>
  <c r="M31" i="65151"/>
  <c r="L31" i="65151"/>
  <c r="J31" i="65151"/>
  <c r="I31" i="65151"/>
  <c r="O30" i="65151"/>
  <c r="N29" i="65151"/>
  <c r="K29" i="65151"/>
  <c r="O29" i="65151" s="1"/>
  <c r="N28" i="65151"/>
  <c r="K28" i="65151"/>
  <c r="N27" i="65151"/>
  <c r="K27" i="65151"/>
  <c r="O27" i="65151" s="1"/>
  <c r="N26" i="65151"/>
  <c r="K26" i="65151"/>
  <c r="N25" i="65151"/>
  <c r="K25" i="65151"/>
  <c r="O25" i="65151" s="1"/>
  <c r="N24" i="65151"/>
  <c r="K24" i="65151"/>
  <c r="O24" i="65151" s="1"/>
  <c r="N23" i="65151"/>
  <c r="K23" i="65151"/>
  <c r="O23" i="65151" s="1"/>
  <c r="N22" i="65151"/>
  <c r="K22" i="65151"/>
  <c r="N21" i="65151"/>
  <c r="K21" i="65151"/>
  <c r="O21" i="65151" s="1"/>
  <c r="N20" i="65151"/>
  <c r="N19" i="65151" s="1"/>
  <c r="K20" i="65151"/>
  <c r="M19" i="65151"/>
  <c r="L19" i="65151"/>
  <c r="J19" i="65151"/>
  <c r="I19" i="65151"/>
  <c r="O18" i="65151"/>
  <c r="N17" i="65151"/>
  <c r="K17" i="65151"/>
  <c r="K16" i="65151" s="1"/>
  <c r="N16" i="65151"/>
  <c r="M16" i="65151"/>
  <c r="L16" i="65151"/>
  <c r="J16" i="65151"/>
  <c r="I16" i="65151"/>
  <c r="O15" i="65151"/>
  <c r="N14" i="65151"/>
  <c r="K14" i="65151"/>
  <c r="O14" i="65151" s="1"/>
  <c r="N13" i="65151"/>
  <c r="K13" i="65151"/>
  <c r="N12" i="65151"/>
  <c r="K12" i="65151"/>
  <c r="M11" i="65151"/>
  <c r="L11" i="65151"/>
  <c r="J11" i="65151"/>
  <c r="I11" i="65151"/>
  <c r="O10" i="65151"/>
  <c r="O40" i="65150"/>
  <c r="O39" i="65150"/>
  <c r="O34" i="65150"/>
  <c r="N33" i="65150"/>
  <c r="K33" i="65150"/>
  <c r="N32" i="65150"/>
  <c r="K32" i="65150"/>
  <c r="O32" i="65150" s="1"/>
  <c r="N31" i="65150"/>
  <c r="M31" i="65150"/>
  <c r="L31" i="65150"/>
  <c r="K31" i="65150"/>
  <c r="J31" i="65150"/>
  <c r="I31" i="65150"/>
  <c r="O30" i="65150"/>
  <c r="N29" i="65150"/>
  <c r="K29" i="65150"/>
  <c r="O29" i="65150" s="1"/>
  <c r="N28" i="65150"/>
  <c r="K28" i="65150"/>
  <c r="N27" i="65150"/>
  <c r="K27" i="65150"/>
  <c r="N26" i="65150"/>
  <c r="K26" i="65150"/>
  <c r="N25" i="65150"/>
  <c r="K25" i="65150"/>
  <c r="O25" i="65150" s="1"/>
  <c r="N24" i="65150"/>
  <c r="K24" i="65150"/>
  <c r="N23" i="65150"/>
  <c r="K23" i="65150"/>
  <c r="N22" i="65150"/>
  <c r="K22" i="65150"/>
  <c r="N21" i="65150"/>
  <c r="K21" i="65150"/>
  <c r="N20" i="65150"/>
  <c r="K20" i="65150"/>
  <c r="N19" i="65150"/>
  <c r="M19" i="65150"/>
  <c r="L19" i="65150"/>
  <c r="J19" i="65150"/>
  <c r="I19" i="65150"/>
  <c r="O18" i="65150"/>
  <c r="N17" i="65150"/>
  <c r="N16" i="65150" s="1"/>
  <c r="K17" i="65150"/>
  <c r="K16" i="65150" s="1"/>
  <c r="O16" i="65150" s="1"/>
  <c r="M16" i="65150"/>
  <c r="L16" i="65150"/>
  <c r="J16" i="65150"/>
  <c r="I16" i="65150"/>
  <c r="O15" i="65150"/>
  <c r="N14" i="65150"/>
  <c r="K14" i="65150"/>
  <c r="O14" i="65150" s="1"/>
  <c r="N13" i="65150"/>
  <c r="K13" i="65150"/>
  <c r="K11" i="65150" s="1"/>
  <c r="N12" i="65150"/>
  <c r="K12" i="65150"/>
  <c r="N11" i="65150"/>
  <c r="M11" i="65150"/>
  <c r="L11" i="65150"/>
  <c r="J11" i="65150"/>
  <c r="I11" i="65150"/>
  <c r="O10" i="65150"/>
  <c r="O39" i="65149"/>
  <c r="O34" i="65149"/>
  <c r="N33" i="65149"/>
  <c r="K33" i="65149"/>
  <c r="K31" i="65149" s="1"/>
  <c r="N32" i="65149"/>
  <c r="K32" i="65149"/>
  <c r="O32" i="65149" s="1"/>
  <c r="N31" i="65149"/>
  <c r="M31" i="65149"/>
  <c r="L31" i="65149"/>
  <c r="J31" i="65149"/>
  <c r="I31" i="65149"/>
  <c r="O30" i="65149"/>
  <c r="N29" i="65149"/>
  <c r="K29" i="65149"/>
  <c r="O29" i="65149" s="1"/>
  <c r="N28" i="65149"/>
  <c r="K28" i="65149"/>
  <c r="N27" i="65149"/>
  <c r="K27" i="65149"/>
  <c r="N26" i="65149"/>
  <c r="K26" i="65149"/>
  <c r="N25" i="65149"/>
  <c r="K25" i="65149"/>
  <c r="O25" i="65149" s="1"/>
  <c r="N24" i="65149"/>
  <c r="K24" i="65149"/>
  <c r="N23" i="65149"/>
  <c r="K23" i="65149"/>
  <c r="O23" i="65149" s="1"/>
  <c r="N22" i="65149"/>
  <c r="K22" i="65149"/>
  <c r="N21" i="65149"/>
  <c r="K21" i="65149"/>
  <c r="N20" i="65149"/>
  <c r="K20" i="65149"/>
  <c r="O20" i="65149" s="1"/>
  <c r="N19" i="65149"/>
  <c r="M19" i="65149"/>
  <c r="L19" i="65149"/>
  <c r="J19" i="65149"/>
  <c r="I19" i="65149"/>
  <c r="O18" i="65149"/>
  <c r="N17" i="65149"/>
  <c r="N16" i="65149" s="1"/>
  <c r="K17" i="65149"/>
  <c r="K16" i="65149" s="1"/>
  <c r="O16" i="65149" s="1"/>
  <c r="M16" i="65149"/>
  <c r="L16" i="65149"/>
  <c r="J16" i="65149"/>
  <c r="I16" i="65149"/>
  <c r="O15" i="65149"/>
  <c r="N14" i="65149"/>
  <c r="K14" i="65149"/>
  <c r="O14" i="65149" s="1"/>
  <c r="N13" i="65149"/>
  <c r="K13" i="65149"/>
  <c r="N12" i="65149"/>
  <c r="K12" i="65149"/>
  <c r="M11" i="65149"/>
  <c r="L11" i="65149"/>
  <c r="L36" i="65149" s="1"/>
  <c r="L37" i="65149" s="1"/>
  <c r="L38" i="65149" s="1"/>
  <c r="J11" i="65149"/>
  <c r="I11" i="65149"/>
  <c r="O10" i="65149"/>
  <c r="O40" i="65154"/>
  <c r="O39" i="65154"/>
  <c r="O34" i="65154"/>
  <c r="N33" i="65154"/>
  <c r="K33" i="65154"/>
  <c r="O33" i="65154" s="1"/>
  <c r="N32" i="65154"/>
  <c r="N31" i="65154" s="1"/>
  <c r="K32" i="65154"/>
  <c r="O32" i="65154" s="1"/>
  <c r="M31" i="65154"/>
  <c r="L31" i="65154"/>
  <c r="J31" i="65154"/>
  <c r="I31" i="65154"/>
  <c r="O30" i="65154"/>
  <c r="N29" i="65154"/>
  <c r="K29" i="65154"/>
  <c r="O29" i="65154" s="1"/>
  <c r="N28" i="65154"/>
  <c r="K28" i="65154"/>
  <c r="N27" i="65154"/>
  <c r="K27" i="65154"/>
  <c r="O27" i="65154" s="1"/>
  <c r="N26" i="65154"/>
  <c r="K26" i="65154"/>
  <c r="N25" i="65154"/>
  <c r="K25" i="65154"/>
  <c r="O25" i="65154" s="1"/>
  <c r="N24" i="65154"/>
  <c r="K24" i="65154"/>
  <c r="O24" i="65154" s="1"/>
  <c r="N23" i="65154"/>
  <c r="K23" i="65154"/>
  <c r="K19" i="65154" s="1"/>
  <c r="N22" i="65154"/>
  <c r="K22" i="65154"/>
  <c r="N21" i="65154"/>
  <c r="K21" i="65154"/>
  <c r="N20" i="65154"/>
  <c r="K20" i="65154"/>
  <c r="N19" i="65154"/>
  <c r="M19" i="65154"/>
  <c r="L19" i="65154"/>
  <c r="J19" i="65154"/>
  <c r="I19" i="65154"/>
  <c r="O18" i="65154"/>
  <c r="N17" i="65154"/>
  <c r="N16" i="65154" s="1"/>
  <c r="K17" i="65154"/>
  <c r="O17" i="65154" s="1"/>
  <c r="M16" i="65154"/>
  <c r="L16" i="65154"/>
  <c r="J16" i="65154"/>
  <c r="I16" i="65154"/>
  <c r="O15" i="65154"/>
  <c r="N14" i="65154"/>
  <c r="K14" i="65154"/>
  <c r="O14" i="65154" s="1"/>
  <c r="N13" i="65154"/>
  <c r="K13" i="65154"/>
  <c r="K11" i="65154" s="1"/>
  <c r="N12" i="65154"/>
  <c r="N11" i="65154" s="1"/>
  <c r="K12" i="65154"/>
  <c r="M11" i="65154"/>
  <c r="M36" i="65154" s="1"/>
  <c r="M37" i="65154" s="1"/>
  <c r="M38" i="65154" s="1"/>
  <c r="L11" i="65154"/>
  <c r="J11" i="65154"/>
  <c r="I11" i="65154"/>
  <c r="O10" i="65154"/>
  <c r="O198" i="65162"/>
  <c r="O197" i="65162"/>
  <c r="O196" i="65162"/>
  <c r="O192" i="65162"/>
  <c r="N191" i="65162"/>
  <c r="K191" i="65162"/>
  <c r="N190" i="65162"/>
  <c r="K190" i="65162"/>
  <c r="N189" i="65162"/>
  <c r="M189" i="65162"/>
  <c r="L189" i="65162"/>
  <c r="J189" i="65162"/>
  <c r="I189" i="65162"/>
  <c r="O188" i="65162"/>
  <c r="N187" i="65162"/>
  <c r="K187" i="65162"/>
  <c r="O187" i="65162" s="1"/>
  <c r="N186" i="65162"/>
  <c r="K186" i="65162"/>
  <c r="N185" i="65162"/>
  <c r="K185" i="65162"/>
  <c r="O185" i="65162" s="1"/>
  <c r="N184" i="65162"/>
  <c r="K184" i="65162"/>
  <c r="O184" i="65162" s="1"/>
  <c r="N183" i="65162"/>
  <c r="K183" i="65162"/>
  <c r="O183" i="65162" s="1"/>
  <c r="N182" i="65162"/>
  <c r="K182" i="65162"/>
  <c r="O182" i="65162" s="1"/>
  <c r="N181" i="65162"/>
  <c r="K181" i="65162"/>
  <c r="O181" i="65162" s="1"/>
  <c r="N180" i="65162"/>
  <c r="K180" i="65162"/>
  <c r="O180" i="65162" s="1"/>
  <c r="N179" i="65162"/>
  <c r="K179" i="65162"/>
  <c r="O179" i="65162" s="1"/>
  <c r="N178" i="65162"/>
  <c r="K178" i="65162"/>
  <c r="M177" i="65162"/>
  <c r="L177" i="65162"/>
  <c r="J177" i="65162"/>
  <c r="I177" i="65162"/>
  <c r="O176" i="65162"/>
  <c r="N175" i="65162"/>
  <c r="N174" i="65162" s="1"/>
  <c r="K175" i="65162"/>
  <c r="M174" i="65162"/>
  <c r="L174" i="65162"/>
  <c r="J174" i="65162"/>
  <c r="I174" i="65162"/>
  <c r="O173" i="65162"/>
  <c r="N172" i="65162"/>
  <c r="K172" i="65162"/>
  <c r="O172" i="65162" s="1"/>
  <c r="N171" i="65162"/>
  <c r="K171" i="65162"/>
  <c r="K169" i="65162" s="1"/>
  <c r="N170" i="65162"/>
  <c r="N169" i="65162" s="1"/>
  <c r="K170" i="65162"/>
  <c r="M169" i="65162"/>
  <c r="L169" i="65162"/>
  <c r="J169" i="65162"/>
  <c r="I169" i="65162"/>
  <c r="O168" i="65162"/>
  <c r="O167" i="65162"/>
  <c r="O166" i="65162"/>
  <c r="O165" i="65162"/>
  <c r="O161" i="65162"/>
  <c r="N160" i="65162"/>
  <c r="K160" i="65162"/>
  <c r="O160" i="65162" s="1"/>
  <c r="N159" i="65162"/>
  <c r="K159" i="65162"/>
  <c r="M158" i="65162"/>
  <c r="L158" i="65162"/>
  <c r="J158" i="65162"/>
  <c r="I158" i="65162"/>
  <c r="O157" i="65162"/>
  <c r="N156" i="65162"/>
  <c r="K156" i="65162"/>
  <c r="O156" i="65162" s="1"/>
  <c r="N155" i="65162"/>
  <c r="K155" i="65162"/>
  <c r="N154" i="65162"/>
  <c r="K154" i="65162"/>
  <c r="O154" i="65162" s="1"/>
  <c r="N153" i="65162"/>
  <c r="K153" i="65162"/>
  <c r="N152" i="65162"/>
  <c r="K152" i="65162"/>
  <c r="O152" i="65162" s="1"/>
  <c r="N151" i="65162"/>
  <c r="K151" i="65162"/>
  <c r="O151" i="65162" s="1"/>
  <c r="N150" i="65162"/>
  <c r="K150" i="65162"/>
  <c r="N149" i="65162"/>
  <c r="K149" i="65162"/>
  <c r="N148" i="65162"/>
  <c r="K148" i="65162"/>
  <c r="O148" i="65162" s="1"/>
  <c r="N147" i="65162"/>
  <c r="N146" i="65162" s="1"/>
  <c r="K147" i="65162"/>
  <c r="M146" i="65162"/>
  <c r="L146" i="65162"/>
  <c r="J146" i="65162"/>
  <c r="I146" i="65162"/>
  <c r="O145" i="65162"/>
  <c r="N144" i="65162"/>
  <c r="N143" i="65162" s="1"/>
  <c r="K144" i="65162"/>
  <c r="M143" i="65162"/>
  <c r="L143" i="65162"/>
  <c r="J143" i="65162"/>
  <c r="I143" i="65162"/>
  <c r="O142" i="65162"/>
  <c r="N141" i="65162"/>
  <c r="K141" i="65162"/>
  <c r="O141" i="65162" s="1"/>
  <c r="N140" i="65162"/>
  <c r="K140" i="65162"/>
  <c r="N139" i="65162"/>
  <c r="N138" i="65162" s="1"/>
  <c r="K139" i="65162"/>
  <c r="K138" i="65162" s="1"/>
  <c r="M138" i="65162"/>
  <c r="L138" i="65162"/>
  <c r="J138" i="65162"/>
  <c r="I138" i="65162"/>
  <c r="O137" i="65162"/>
  <c r="O136" i="65162"/>
  <c r="O135" i="65162"/>
  <c r="O134" i="65162"/>
  <c r="O130" i="65162"/>
  <c r="N129" i="65162"/>
  <c r="K129" i="65162"/>
  <c r="N128" i="65162"/>
  <c r="K128" i="65162"/>
  <c r="M127" i="65162"/>
  <c r="L127" i="65162"/>
  <c r="J127" i="65162"/>
  <c r="I127" i="65162"/>
  <c r="O126" i="65162"/>
  <c r="N125" i="65162"/>
  <c r="K125" i="65162"/>
  <c r="O125" i="65162" s="1"/>
  <c r="N124" i="65162"/>
  <c r="K124" i="65162"/>
  <c r="N123" i="65162"/>
  <c r="K123" i="65162"/>
  <c r="O123" i="65162" s="1"/>
  <c r="N122" i="65162"/>
  <c r="K122" i="65162"/>
  <c r="N121" i="65162"/>
  <c r="K121" i="65162"/>
  <c r="O121" i="65162" s="1"/>
  <c r="N120" i="65162"/>
  <c r="K120" i="65162"/>
  <c r="O120" i="65162" s="1"/>
  <c r="N119" i="65162"/>
  <c r="K119" i="65162"/>
  <c r="N118" i="65162"/>
  <c r="K118" i="65162"/>
  <c r="N117" i="65162"/>
  <c r="K117" i="65162"/>
  <c r="O117" i="65162" s="1"/>
  <c r="N116" i="65162"/>
  <c r="N115" i="65162" s="1"/>
  <c r="K116" i="65162"/>
  <c r="M115" i="65162"/>
  <c r="L115" i="65162"/>
  <c r="J115" i="65162"/>
  <c r="I115" i="65162"/>
  <c r="O114" i="65162"/>
  <c r="N113" i="65162"/>
  <c r="N112" i="65162" s="1"/>
  <c r="K113" i="65162"/>
  <c r="M112" i="65162"/>
  <c r="L112" i="65162"/>
  <c r="K112" i="65162"/>
  <c r="O112" i="65162" s="1"/>
  <c r="J112" i="65162"/>
  <c r="I112" i="65162"/>
  <c r="O111" i="65162"/>
  <c r="N110" i="65162"/>
  <c r="K110" i="65162"/>
  <c r="O110" i="65162" s="1"/>
  <c r="N109" i="65162"/>
  <c r="K109" i="65162"/>
  <c r="N108" i="65162"/>
  <c r="N107" i="65162" s="1"/>
  <c r="K108" i="65162"/>
  <c r="M107" i="65162"/>
  <c r="L107" i="65162"/>
  <c r="L132" i="65162" s="1"/>
  <c r="J107" i="65162"/>
  <c r="I107" i="65162"/>
  <c r="O106" i="65162"/>
  <c r="O105" i="65162"/>
  <c r="O104" i="65162"/>
  <c r="O103" i="65162"/>
  <c r="O102" i="65162"/>
  <c r="O99" i="65162"/>
  <c r="N98" i="65162"/>
  <c r="K98" i="65162"/>
  <c r="N97" i="65162"/>
  <c r="N96" i="65162" s="1"/>
  <c r="K97" i="65162"/>
  <c r="K96" i="65162" s="1"/>
  <c r="O96" i="65162" s="1"/>
  <c r="M96" i="65162"/>
  <c r="L96" i="65162"/>
  <c r="J96" i="65162"/>
  <c r="I96" i="65162"/>
  <c r="O95" i="65162"/>
  <c r="N94" i="65162"/>
  <c r="K94" i="65162"/>
  <c r="O94" i="65162" s="1"/>
  <c r="N93" i="65162"/>
  <c r="K93" i="65162"/>
  <c r="N92" i="65162"/>
  <c r="K92" i="65162"/>
  <c r="O92" i="65162" s="1"/>
  <c r="N91" i="65162"/>
  <c r="K91" i="65162"/>
  <c r="O91" i="65162" s="1"/>
  <c r="N90" i="65162"/>
  <c r="K90" i="65162"/>
  <c r="O90" i="65162" s="1"/>
  <c r="N89" i="65162"/>
  <c r="K89" i="65162"/>
  <c r="O89" i="65162" s="1"/>
  <c r="N88" i="65162"/>
  <c r="K88" i="65162"/>
  <c r="O88" i="65162" s="1"/>
  <c r="N87" i="65162"/>
  <c r="K87" i="65162"/>
  <c r="N86" i="65162"/>
  <c r="K86" i="65162"/>
  <c r="O86" i="65162" s="1"/>
  <c r="N85" i="65162"/>
  <c r="K85" i="65162"/>
  <c r="N84" i="65162"/>
  <c r="M84" i="65162"/>
  <c r="L84" i="65162"/>
  <c r="J84" i="65162"/>
  <c r="I84" i="65162"/>
  <c r="O83" i="65162"/>
  <c r="N82" i="65162"/>
  <c r="N81" i="65162" s="1"/>
  <c r="K82" i="65162"/>
  <c r="M81" i="65162"/>
  <c r="L81" i="65162"/>
  <c r="J81" i="65162"/>
  <c r="I81" i="65162"/>
  <c r="O80" i="65162"/>
  <c r="N79" i="65162"/>
  <c r="K79" i="65162"/>
  <c r="O79" i="65162" s="1"/>
  <c r="N78" i="65162"/>
  <c r="K78" i="65162"/>
  <c r="N77" i="65162"/>
  <c r="N76" i="65162" s="1"/>
  <c r="N101" i="65162" s="1"/>
  <c r="K77" i="65162"/>
  <c r="M76" i="65162"/>
  <c r="L76" i="65162"/>
  <c r="J76" i="65162"/>
  <c r="I76" i="65162"/>
  <c r="O75" i="65162"/>
  <c r="O74" i="65162"/>
  <c r="O73" i="65162"/>
  <c r="O72" i="65162"/>
  <c r="O68" i="65162"/>
  <c r="N67" i="65162"/>
  <c r="K67" i="65162"/>
  <c r="N66" i="65162"/>
  <c r="K66" i="65162"/>
  <c r="K65" i="65162" s="1"/>
  <c r="N65" i="65162"/>
  <c r="M65" i="65162"/>
  <c r="L65" i="65162"/>
  <c r="J65" i="65162"/>
  <c r="I65" i="65162"/>
  <c r="O64" i="65162"/>
  <c r="O63" i="65162"/>
  <c r="N62" i="65162"/>
  <c r="K62" i="65162"/>
  <c r="O62" i="65162" s="1"/>
  <c r="N61" i="65162"/>
  <c r="K61" i="65162"/>
  <c r="N60" i="65162"/>
  <c r="K60" i="65162"/>
  <c r="N59" i="65162"/>
  <c r="K59" i="65162"/>
  <c r="N58" i="65162"/>
  <c r="K58" i="65162"/>
  <c r="O58" i="65162" s="1"/>
  <c r="N57" i="65162"/>
  <c r="K57" i="65162"/>
  <c r="N56" i="65162"/>
  <c r="K56" i="65162"/>
  <c r="N55" i="65162"/>
  <c r="K55" i="65162"/>
  <c r="N54" i="65162"/>
  <c r="K54" i="65162"/>
  <c r="N53" i="65162"/>
  <c r="K53" i="65162"/>
  <c r="M52" i="65162"/>
  <c r="L52" i="65162"/>
  <c r="J52" i="65162"/>
  <c r="I52" i="65162"/>
  <c r="O51" i="65162"/>
  <c r="N50" i="65162"/>
  <c r="N49" i="65162" s="1"/>
  <c r="K50" i="65162"/>
  <c r="K49" i="65162" s="1"/>
  <c r="M49" i="65162"/>
  <c r="L49" i="65162"/>
  <c r="J49" i="65162"/>
  <c r="I49" i="65162"/>
  <c r="O48" i="65162"/>
  <c r="N47" i="65162"/>
  <c r="K47" i="65162"/>
  <c r="O47" i="65162" s="1"/>
  <c r="N46" i="65162"/>
  <c r="K46" i="65162"/>
  <c r="N45" i="65162"/>
  <c r="N44" i="65162" s="1"/>
  <c r="K45" i="65162"/>
  <c r="M44" i="65162"/>
  <c r="L44" i="65162"/>
  <c r="J44" i="65162"/>
  <c r="I44" i="65162"/>
  <c r="O43" i="65162"/>
  <c r="O42" i="65162"/>
  <c r="O41" i="65162"/>
  <c r="O36" i="65162"/>
  <c r="N35" i="65162"/>
  <c r="K35" i="65162"/>
  <c r="N34" i="65162"/>
  <c r="N33" i="65162" s="1"/>
  <c r="K34" i="65162"/>
  <c r="M33" i="65162"/>
  <c r="L33" i="65162"/>
  <c r="J33" i="65162"/>
  <c r="I33" i="65162"/>
  <c r="O32" i="65162"/>
  <c r="N31" i="65162"/>
  <c r="K31" i="65162"/>
  <c r="O31" i="65162" s="1"/>
  <c r="N30" i="65162"/>
  <c r="K30" i="65162"/>
  <c r="N29" i="65162"/>
  <c r="K29" i="65162"/>
  <c r="N28" i="65162"/>
  <c r="K28" i="65162"/>
  <c r="N27" i="65162"/>
  <c r="K27" i="65162"/>
  <c r="O27" i="65162" s="1"/>
  <c r="N26" i="65162"/>
  <c r="K26" i="65162"/>
  <c r="N25" i="65162"/>
  <c r="K25" i="65162"/>
  <c r="O25" i="65162" s="1"/>
  <c r="N24" i="65162"/>
  <c r="K24" i="65162"/>
  <c r="O24" i="65162" s="1"/>
  <c r="N23" i="65162"/>
  <c r="K23" i="65162"/>
  <c r="N22" i="65162"/>
  <c r="K22" i="65162"/>
  <c r="N21" i="65162"/>
  <c r="K21" i="65162"/>
  <c r="O21" i="65162" s="1"/>
  <c r="N20" i="65162"/>
  <c r="K20" i="65162"/>
  <c r="K19" i="65162" s="1"/>
  <c r="N19" i="65162"/>
  <c r="M19" i="65162"/>
  <c r="L19" i="65162"/>
  <c r="J19" i="65162"/>
  <c r="I19" i="65162"/>
  <c r="O18" i="65162"/>
  <c r="N17" i="65162"/>
  <c r="N16" i="65162" s="1"/>
  <c r="K17" i="65162"/>
  <c r="M16" i="65162"/>
  <c r="L16" i="65162"/>
  <c r="J16" i="65162"/>
  <c r="I16" i="65162"/>
  <c r="O15" i="65162"/>
  <c r="N14" i="65162"/>
  <c r="K14" i="65162"/>
  <c r="O14" i="65162" s="1"/>
  <c r="N13" i="65162"/>
  <c r="K13" i="65162"/>
  <c r="O13" i="65162" s="1"/>
  <c r="N12" i="65162"/>
  <c r="K12" i="65162"/>
  <c r="N11" i="65162"/>
  <c r="M11" i="65162"/>
  <c r="M38" i="65162" s="1"/>
  <c r="L11" i="65162"/>
  <c r="J11" i="65162"/>
  <c r="I11" i="65162"/>
  <c r="O10" i="65162"/>
  <c r="O49" i="65161"/>
  <c r="O48" i="65161"/>
  <c r="O43" i="65161"/>
  <c r="N42" i="65161"/>
  <c r="K42" i="65161"/>
  <c r="N41" i="65161"/>
  <c r="K41" i="65161"/>
  <c r="O41" i="65161" s="1"/>
  <c r="N40" i="65161"/>
  <c r="M40" i="65161"/>
  <c r="L40" i="65161"/>
  <c r="K40" i="65161"/>
  <c r="J40" i="65161"/>
  <c r="I40" i="65161"/>
  <c r="O39" i="65161"/>
  <c r="N38" i="65161"/>
  <c r="K38" i="65161"/>
  <c r="O38" i="65161" s="1"/>
  <c r="N37" i="65161"/>
  <c r="K37" i="65161"/>
  <c r="N36" i="65161"/>
  <c r="M36" i="65161"/>
  <c r="L36" i="65161"/>
  <c r="J36" i="65161"/>
  <c r="I36" i="65161"/>
  <c r="O35" i="65161"/>
  <c r="N34" i="65161"/>
  <c r="K34" i="65161"/>
  <c r="O34" i="65161" s="1"/>
  <c r="N33" i="65161"/>
  <c r="N32" i="65161" s="1"/>
  <c r="K33" i="65161"/>
  <c r="M32" i="65161"/>
  <c r="L32" i="65161"/>
  <c r="J32" i="65161"/>
  <c r="I32" i="65161"/>
  <c r="O31" i="65161"/>
  <c r="N30" i="65161"/>
  <c r="K30" i="65161"/>
  <c r="O30" i="65161" s="1"/>
  <c r="N29" i="65161"/>
  <c r="K29" i="65161"/>
  <c r="O29" i="65161" s="1"/>
  <c r="N28" i="65161"/>
  <c r="K28" i="65161"/>
  <c r="O28" i="65161" s="1"/>
  <c r="N27" i="65161"/>
  <c r="K27" i="65161"/>
  <c r="O27" i="65161" s="1"/>
  <c r="N26" i="65161"/>
  <c r="K26" i="65161"/>
  <c r="O26" i="65161" s="1"/>
  <c r="N25" i="65161"/>
  <c r="K25" i="65161"/>
  <c r="O25" i="65161" s="1"/>
  <c r="N24" i="65161"/>
  <c r="K24" i="65161"/>
  <c r="O24" i="65161" s="1"/>
  <c r="N23" i="65161"/>
  <c r="K23" i="65161"/>
  <c r="O23" i="65161" s="1"/>
  <c r="N22" i="65161"/>
  <c r="K22" i="65161"/>
  <c r="O22" i="65161" s="1"/>
  <c r="N21" i="65161"/>
  <c r="K21" i="65161"/>
  <c r="O21" i="65161" s="1"/>
  <c r="N20" i="65161"/>
  <c r="N19" i="65161" s="1"/>
  <c r="K20" i="65161"/>
  <c r="O20" i="65161" s="1"/>
  <c r="M19" i="65161"/>
  <c r="L19" i="65161"/>
  <c r="J19" i="65161"/>
  <c r="I19" i="65161"/>
  <c r="O18" i="65161"/>
  <c r="N17" i="65161"/>
  <c r="K17" i="65161"/>
  <c r="K16" i="65161" s="1"/>
  <c r="N16" i="65161"/>
  <c r="M16" i="65161"/>
  <c r="L16" i="65161"/>
  <c r="J16" i="65161"/>
  <c r="I16" i="65161"/>
  <c r="O15" i="65161"/>
  <c r="N14" i="65161"/>
  <c r="K14" i="65161"/>
  <c r="O14" i="65161" s="1"/>
  <c r="N13" i="65161"/>
  <c r="K13" i="65161"/>
  <c r="N12" i="65161"/>
  <c r="K12" i="65161"/>
  <c r="M11" i="65161"/>
  <c r="L11" i="65161"/>
  <c r="J11" i="65161"/>
  <c r="I11" i="65161"/>
  <c r="O10" i="65161"/>
  <c r="O57" i="65160"/>
  <c r="O56" i="65160"/>
  <c r="O51" i="65160"/>
  <c r="N50" i="65160"/>
  <c r="K50" i="65160"/>
  <c r="N49" i="65160"/>
  <c r="K49" i="65160"/>
  <c r="K48" i="65160" s="1"/>
  <c r="N48" i="65160"/>
  <c r="M48" i="65160"/>
  <c r="L48" i="65160"/>
  <c r="J48" i="65160"/>
  <c r="I48" i="65160"/>
  <c r="O47" i="65160"/>
  <c r="N46" i="65160"/>
  <c r="K46" i="65160"/>
  <c r="N45" i="65160"/>
  <c r="K45" i="65160"/>
  <c r="M44" i="65160"/>
  <c r="L44" i="65160"/>
  <c r="J44" i="65160"/>
  <c r="I44" i="65160"/>
  <c r="O43" i="65160"/>
  <c r="N42" i="65160"/>
  <c r="K42" i="65160"/>
  <c r="N41" i="65160"/>
  <c r="K41" i="65160"/>
  <c r="N40" i="65160"/>
  <c r="M40" i="65160"/>
  <c r="L40" i="65160"/>
  <c r="J40" i="65160"/>
  <c r="I40" i="65160"/>
  <c r="O39" i="65160"/>
  <c r="N38" i="65160"/>
  <c r="K38" i="65160"/>
  <c r="N37" i="65160"/>
  <c r="K37" i="65160"/>
  <c r="N36" i="65160"/>
  <c r="K36" i="65160"/>
  <c r="M35" i="65160"/>
  <c r="L35" i="65160"/>
  <c r="J35" i="65160"/>
  <c r="I35" i="65160"/>
  <c r="O34" i="65160"/>
  <c r="N33" i="65160"/>
  <c r="K33" i="65160"/>
  <c r="O33" i="65160" s="1"/>
  <c r="N32" i="65160"/>
  <c r="K32" i="65160"/>
  <c r="N31" i="65160"/>
  <c r="K31" i="65160"/>
  <c r="N30" i="65160"/>
  <c r="K30" i="65160"/>
  <c r="N29" i="65160"/>
  <c r="K29" i="65160"/>
  <c r="N28" i="65160"/>
  <c r="K28" i="65160"/>
  <c r="O28" i="65160" s="1"/>
  <c r="N27" i="65160"/>
  <c r="K27" i="65160"/>
  <c r="O27" i="65160" s="1"/>
  <c r="N26" i="65160"/>
  <c r="K26" i="65160"/>
  <c r="N25" i="65160"/>
  <c r="K25" i="65160"/>
  <c r="N24" i="65160"/>
  <c r="K24" i="65160"/>
  <c r="O24" i="65160" s="1"/>
  <c r="N23" i="65160"/>
  <c r="K23" i="65160"/>
  <c r="N22" i="65160"/>
  <c r="M22" i="65160"/>
  <c r="L22" i="65160"/>
  <c r="J22" i="65160"/>
  <c r="I22" i="65160"/>
  <c r="O21" i="65160"/>
  <c r="N20" i="65160"/>
  <c r="N19" i="65160" s="1"/>
  <c r="K20" i="65160"/>
  <c r="K19" i="65160" s="1"/>
  <c r="O19" i="65160" s="1"/>
  <c r="M19" i="65160"/>
  <c r="L19" i="65160"/>
  <c r="J19" i="65160"/>
  <c r="I19" i="65160"/>
  <c r="O18" i="65160"/>
  <c r="N17" i="65160"/>
  <c r="K17" i="65160"/>
  <c r="O17" i="65160" s="1"/>
  <c r="N16" i="65160"/>
  <c r="K16" i="65160"/>
  <c r="N15" i="65160"/>
  <c r="K15" i="65160"/>
  <c r="M14" i="65160"/>
  <c r="L14" i="65160"/>
  <c r="J14" i="65160"/>
  <c r="I14" i="65160"/>
  <c r="O13" i="65160"/>
  <c r="N12" i="65160"/>
  <c r="N11" i="65160" s="1"/>
  <c r="K12" i="65160"/>
  <c r="M11" i="65160"/>
  <c r="L11" i="65160"/>
  <c r="K11" i="65160"/>
  <c r="J11" i="65160"/>
  <c r="I11" i="65160"/>
  <c r="O10" i="65160"/>
  <c r="O46" i="65159"/>
  <c r="O45" i="65159"/>
  <c r="O40" i="65159"/>
  <c r="N39" i="65159"/>
  <c r="K39" i="65159"/>
  <c r="N38" i="65159"/>
  <c r="K38" i="65159"/>
  <c r="N37" i="65159"/>
  <c r="M37" i="65159"/>
  <c r="L37" i="65159"/>
  <c r="J37" i="65159"/>
  <c r="I37" i="65159"/>
  <c r="O36" i="65159"/>
  <c r="N35" i="65159"/>
  <c r="K35" i="65159"/>
  <c r="N34" i="65159"/>
  <c r="K34" i="65159"/>
  <c r="N33" i="65159"/>
  <c r="K33" i="65159"/>
  <c r="O33" i="65159" s="1"/>
  <c r="N32" i="65159"/>
  <c r="N31" i="65159" s="1"/>
  <c r="K32" i="65159"/>
  <c r="M31" i="65159"/>
  <c r="L31" i="65159"/>
  <c r="J31" i="65159"/>
  <c r="I31" i="65159"/>
  <c r="O30" i="65159"/>
  <c r="N29" i="65159"/>
  <c r="K29" i="65159"/>
  <c r="O29" i="65159" s="1"/>
  <c r="N28" i="65159"/>
  <c r="K28" i="65159"/>
  <c r="O28" i="65159" s="1"/>
  <c r="N27" i="65159"/>
  <c r="K27" i="65159"/>
  <c r="O27" i="65159" s="1"/>
  <c r="N26" i="65159"/>
  <c r="K26" i="65159"/>
  <c r="O26" i="65159" s="1"/>
  <c r="N25" i="65159"/>
  <c r="K25" i="65159"/>
  <c r="O25" i="65159" s="1"/>
  <c r="N24" i="65159"/>
  <c r="K24" i="65159"/>
  <c r="O24" i="65159" s="1"/>
  <c r="N23" i="65159"/>
  <c r="K23" i="65159"/>
  <c r="O23" i="65159" s="1"/>
  <c r="N22" i="65159"/>
  <c r="K22" i="65159"/>
  <c r="O22" i="65159" s="1"/>
  <c r="N21" i="65159"/>
  <c r="K21" i="65159"/>
  <c r="O21" i="65159" s="1"/>
  <c r="N20" i="65159"/>
  <c r="K20" i="65159"/>
  <c r="M19" i="65159"/>
  <c r="L19" i="65159"/>
  <c r="J19" i="65159"/>
  <c r="I19" i="65159"/>
  <c r="O18" i="65159"/>
  <c r="N17" i="65159"/>
  <c r="N16" i="65159" s="1"/>
  <c r="K17" i="65159"/>
  <c r="K16" i="65159" s="1"/>
  <c r="O16" i="65159" s="1"/>
  <c r="M16" i="65159"/>
  <c r="L16" i="65159"/>
  <c r="J16" i="65159"/>
  <c r="I16" i="65159"/>
  <c r="O15" i="65159"/>
  <c r="N14" i="65159"/>
  <c r="K14" i="65159"/>
  <c r="O14" i="65159" s="1"/>
  <c r="N13" i="65159"/>
  <c r="K13" i="65159"/>
  <c r="N12" i="65159"/>
  <c r="N11" i="65159" s="1"/>
  <c r="K12" i="65159"/>
  <c r="M11" i="65159"/>
  <c r="L11" i="65159"/>
  <c r="J11" i="65159"/>
  <c r="I11" i="65159"/>
  <c r="O10" i="65159"/>
  <c r="O46" i="65158"/>
  <c r="O45" i="65158"/>
  <c r="O40" i="65158"/>
  <c r="N39" i="65158"/>
  <c r="K39" i="65158"/>
  <c r="O39" i="65158" s="1"/>
  <c r="N38" i="65158"/>
  <c r="K38" i="65158"/>
  <c r="O38" i="65158" s="1"/>
  <c r="N37" i="65158"/>
  <c r="K37" i="65158"/>
  <c r="O37" i="65158" s="1"/>
  <c r="N36" i="65158"/>
  <c r="K36" i="65158"/>
  <c r="O36" i="65158" s="1"/>
  <c r="M35" i="65158"/>
  <c r="L35" i="65158"/>
  <c r="J35" i="65158"/>
  <c r="I35" i="65158"/>
  <c r="O34" i="65158"/>
  <c r="N33" i="65158"/>
  <c r="N32" i="65158" s="1"/>
  <c r="K33" i="65158"/>
  <c r="K32" i="65158" s="1"/>
  <c r="M32" i="65158"/>
  <c r="L32" i="65158"/>
  <c r="J32" i="65158"/>
  <c r="I32" i="65158"/>
  <c r="O31" i="65158"/>
  <c r="N30" i="65158"/>
  <c r="K30" i="65158"/>
  <c r="O30" i="65158" s="1"/>
  <c r="N29" i="65158"/>
  <c r="K29" i="65158"/>
  <c r="O29" i="65158" s="1"/>
  <c r="N28" i="65158"/>
  <c r="K28" i="65158"/>
  <c r="O28" i="65158" s="1"/>
  <c r="N27" i="65158"/>
  <c r="K27" i="65158"/>
  <c r="O27" i="65158" s="1"/>
  <c r="N26" i="65158"/>
  <c r="K26" i="65158"/>
  <c r="N25" i="65158"/>
  <c r="K25" i="65158"/>
  <c r="O25" i="65158" s="1"/>
  <c r="N24" i="65158"/>
  <c r="K24" i="65158"/>
  <c r="O24" i="65158" s="1"/>
  <c r="N23" i="65158"/>
  <c r="K23" i="65158"/>
  <c r="O23" i="65158" s="1"/>
  <c r="N22" i="65158"/>
  <c r="K22" i="65158"/>
  <c r="N21" i="65158"/>
  <c r="K21" i="65158"/>
  <c r="O21" i="65158" s="1"/>
  <c r="N20" i="65158"/>
  <c r="N19" i="65158" s="1"/>
  <c r="K20" i="65158"/>
  <c r="M19" i="65158"/>
  <c r="L19" i="65158"/>
  <c r="J19" i="65158"/>
  <c r="I19" i="65158"/>
  <c r="O18" i="65158"/>
  <c r="N17" i="65158"/>
  <c r="N16" i="65158" s="1"/>
  <c r="K17" i="65158"/>
  <c r="K16" i="65158" s="1"/>
  <c r="M16" i="65158"/>
  <c r="L16" i="65158"/>
  <c r="J16" i="65158"/>
  <c r="I16" i="65158"/>
  <c r="O15" i="65158"/>
  <c r="N14" i="65158"/>
  <c r="K14" i="65158"/>
  <c r="O14" i="65158" s="1"/>
  <c r="N13" i="65158"/>
  <c r="K13" i="65158"/>
  <c r="N12" i="65158"/>
  <c r="N11" i="65158" s="1"/>
  <c r="K12" i="65158"/>
  <c r="M11" i="65158"/>
  <c r="L11" i="65158"/>
  <c r="J11" i="65158"/>
  <c r="I11" i="65158"/>
  <c r="O10" i="65158"/>
  <c r="O50" i="65157"/>
  <c r="O49" i="65157"/>
  <c r="O44" i="65157"/>
  <c r="N43" i="65157"/>
  <c r="K43" i="65157"/>
  <c r="O43" i="65157" s="1"/>
  <c r="N42" i="65157"/>
  <c r="N41" i="65157" s="1"/>
  <c r="K42" i="65157"/>
  <c r="O42" i="65157" s="1"/>
  <c r="M41" i="65157"/>
  <c r="L41" i="65157"/>
  <c r="J41" i="65157"/>
  <c r="I41" i="65157"/>
  <c r="O40" i="65157"/>
  <c r="N39" i="65157"/>
  <c r="K39" i="65157"/>
  <c r="N38" i="65157"/>
  <c r="N37" i="65157" s="1"/>
  <c r="K38" i="65157"/>
  <c r="J37" i="65157"/>
  <c r="I37" i="65157"/>
  <c r="O36" i="65157"/>
  <c r="N35" i="65157"/>
  <c r="K35" i="65157"/>
  <c r="O35" i="65157" s="1"/>
  <c r="N34" i="65157"/>
  <c r="K34" i="65157"/>
  <c r="N33" i="65157"/>
  <c r="K33" i="65157"/>
  <c r="O33" i="65157" s="1"/>
  <c r="N32" i="65157"/>
  <c r="N31" i="65157" s="1"/>
  <c r="K32" i="65157"/>
  <c r="M31" i="65157"/>
  <c r="L31" i="65157"/>
  <c r="J31" i="65157"/>
  <c r="I31" i="65157"/>
  <c r="O30" i="65157"/>
  <c r="N29" i="65157"/>
  <c r="K29" i="65157"/>
  <c r="O29" i="65157" s="1"/>
  <c r="N28" i="65157"/>
  <c r="K28" i="65157"/>
  <c r="N27" i="65157"/>
  <c r="K27" i="65157"/>
  <c r="O27" i="65157" s="1"/>
  <c r="N26" i="65157"/>
  <c r="K26" i="65157"/>
  <c r="N25" i="65157"/>
  <c r="K25" i="65157"/>
  <c r="O25" i="65157" s="1"/>
  <c r="N24" i="65157"/>
  <c r="K24" i="65157"/>
  <c r="N23" i="65157"/>
  <c r="K23" i="65157"/>
  <c r="O23" i="65157" s="1"/>
  <c r="N22" i="65157"/>
  <c r="K22" i="65157"/>
  <c r="N21" i="65157"/>
  <c r="K21" i="65157"/>
  <c r="O21" i="65157" s="1"/>
  <c r="N20" i="65157"/>
  <c r="N19" i="65157" s="1"/>
  <c r="K20" i="65157"/>
  <c r="M19" i="65157"/>
  <c r="L19" i="65157"/>
  <c r="J19" i="65157"/>
  <c r="I19" i="65157"/>
  <c r="O18" i="65157"/>
  <c r="N17" i="65157"/>
  <c r="N16" i="65157" s="1"/>
  <c r="K17" i="65157"/>
  <c r="M16" i="65157"/>
  <c r="L16" i="65157"/>
  <c r="J16" i="65157"/>
  <c r="I16" i="65157"/>
  <c r="O15" i="65157"/>
  <c r="N14" i="65157"/>
  <c r="K14" i="65157"/>
  <c r="O14" i="65157" s="1"/>
  <c r="N13" i="65157"/>
  <c r="K13" i="65157"/>
  <c r="O13" i="65157" s="1"/>
  <c r="N12" i="65157"/>
  <c r="N11" i="65157" s="1"/>
  <c r="K12" i="65157"/>
  <c r="O12" i="65157" s="1"/>
  <c r="M11" i="65157"/>
  <c r="L11" i="65157"/>
  <c r="J11" i="65157"/>
  <c r="I11" i="65157"/>
  <c r="O10" i="65157"/>
  <c r="O365" i="65156"/>
  <c r="O364" i="65156"/>
  <c r="O359" i="65156"/>
  <c r="N358" i="65156"/>
  <c r="K358" i="65156"/>
  <c r="N357" i="65156"/>
  <c r="K357" i="65156"/>
  <c r="M356" i="65156"/>
  <c r="L356" i="65156"/>
  <c r="J356" i="65156"/>
  <c r="I356" i="65156"/>
  <c r="O355" i="65156"/>
  <c r="N354" i="65156"/>
  <c r="K354" i="65156"/>
  <c r="O354" i="65156" s="1"/>
  <c r="N353" i="65156"/>
  <c r="K353" i="65156"/>
  <c r="O353" i="65156" s="1"/>
  <c r="N352" i="65156"/>
  <c r="K352" i="65156"/>
  <c r="N351" i="65156"/>
  <c r="K351" i="65156"/>
  <c r="O351" i="65156" s="1"/>
  <c r="N350" i="65156"/>
  <c r="K350" i="65156"/>
  <c r="O350" i="65156" s="1"/>
  <c r="N349" i="65156"/>
  <c r="K349" i="65156"/>
  <c r="O349" i="65156" s="1"/>
  <c r="N348" i="65156"/>
  <c r="K348" i="65156"/>
  <c r="N347" i="65156"/>
  <c r="K347" i="65156"/>
  <c r="O347" i="65156" s="1"/>
  <c r="N346" i="65156"/>
  <c r="K346" i="65156"/>
  <c r="N345" i="65156"/>
  <c r="N344" i="65156" s="1"/>
  <c r="K345" i="65156"/>
  <c r="M344" i="65156"/>
  <c r="L344" i="65156"/>
  <c r="J344" i="65156"/>
  <c r="I344" i="65156"/>
  <c r="O343" i="65156"/>
  <c r="N342" i="65156"/>
  <c r="N341" i="65156" s="1"/>
  <c r="K342" i="65156"/>
  <c r="O342" i="65156" s="1"/>
  <c r="M341" i="65156"/>
  <c r="L341" i="65156"/>
  <c r="J341" i="65156"/>
  <c r="I341" i="65156"/>
  <c r="O340" i="65156"/>
  <c r="N339" i="65156"/>
  <c r="K339" i="65156"/>
  <c r="O339" i="65156" s="1"/>
  <c r="N338" i="65156"/>
  <c r="K338" i="65156"/>
  <c r="N337" i="65156"/>
  <c r="K337" i="65156"/>
  <c r="M336" i="65156"/>
  <c r="L336" i="65156"/>
  <c r="J336" i="65156"/>
  <c r="I336" i="65156"/>
  <c r="O335" i="65156"/>
  <c r="O334" i="65156"/>
  <c r="O333" i="65156"/>
  <c r="O332" i="65156"/>
  <c r="O331" i="65156"/>
  <c r="O328" i="65156"/>
  <c r="N327" i="65156"/>
  <c r="K327" i="65156"/>
  <c r="N326" i="65156"/>
  <c r="N325" i="65156" s="1"/>
  <c r="K326" i="65156"/>
  <c r="M325" i="65156"/>
  <c r="L325" i="65156"/>
  <c r="J325" i="65156"/>
  <c r="I325" i="65156"/>
  <c r="O324" i="65156"/>
  <c r="N323" i="65156"/>
  <c r="K323" i="65156"/>
  <c r="O323" i="65156" s="1"/>
  <c r="N322" i="65156"/>
  <c r="K322" i="65156"/>
  <c r="N321" i="65156"/>
  <c r="K321" i="65156"/>
  <c r="N320" i="65156"/>
  <c r="K320" i="65156"/>
  <c r="N319" i="65156"/>
  <c r="K319" i="65156"/>
  <c r="O319" i="65156" s="1"/>
  <c r="N318" i="65156"/>
  <c r="K318" i="65156"/>
  <c r="N317" i="65156"/>
  <c r="K317" i="65156"/>
  <c r="N316" i="65156"/>
  <c r="K316" i="65156"/>
  <c r="N315" i="65156"/>
  <c r="K315" i="65156"/>
  <c r="N314" i="65156"/>
  <c r="K314" i="65156"/>
  <c r="M313" i="65156"/>
  <c r="L313" i="65156"/>
  <c r="J313" i="65156"/>
  <c r="I313" i="65156"/>
  <c r="O312" i="65156"/>
  <c r="N311" i="65156"/>
  <c r="N310" i="65156" s="1"/>
  <c r="K311" i="65156"/>
  <c r="K310" i="65156" s="1"/>
  <c r="M310" i="65156"/>
  <c r="L310" i="65156"/>
  <c r="J310" i="65156"/>
  <c r="I310" i="65156"/>
  <c r="O309" i="65156"/>
  <c r="N308" i="65156"/>
  <c r="K308" i="65156"/>
  <c r="O308" i="65156" s="1"/>
  <c r="N307" i="65156"/>
  <c r="K307" i="65156"/>
  <c r="N306" i="65156"/>
  <c r="N305" i="65156" s="1"/>
  <c r="K306" i="65156"/>
  <c r="M305" i="65156"/>
  <c r="L305" i="65156"/>
  <c r="J305" i="65156"/>
  <c r="I305" i="65156"/>
  <c r="O304" i="65156"/>
  <c r="O303" i="65156"/>
  <c r="O302" i="65156"/>
  <c r="O301" i="65156"/>
  <c r="O300" i="65156"/>
  <c r="O297" i="65156"/>
  <c r="N296" i="65156"/>
  <c r="K296" i="65156"/>
  <c r="N295" i="65156"/>
  <c r="K295" i="65156"/>
  <c r="M294" i="65156"/>
  <c r="L294" i="65156"/>
  <c r="J294" i="65156"/>
  <c r="I294" i="65156"/>
  <c r="O293" i="65156"/>
  <c r="N292" i="65156"/>
  <c r="K292" i="65156"/>
  <c r="O292" i="65156" s="1"/>
  <c r="N291" i="65156"/>
  <c r="K291" i="65156"/>
  <c r="N290" i="65156"/>
  <c r="K290" i="65156"/>
  <c r="N289" i="65156"/>
  <c r="K289" i="65156"/>
  <c r="N288" i="65156"/>
  <c r="K288" i="65156"/>
  <c r="O288" i="65156" s="1"/>
  <c r="N287" i="65156"/>
  <c r="K287" i="65156"/>
  <c r="N286" i="65156"/>
  <c r="K286" i="65156"/>
  <c r="N285" i="65156"/>
  <c r="K285" i="65156"/>
  <c r="N284" i="65156"/>
  <c r="K284" i="65156"/>
  <c r="N283" i="65156"/>
  <c r="K283" i="65156"/>
  <c r="N282" i="65156"/>
  <c r="M282" i="65156"/>
  <c r="L282" i="65156"/>
  <c r="J282" i="65156"/>
  <c r="I282" i="65156"/>
  <c r="O281" i="65156"/>
  <c r="N280" i="65156"/>
  <c r="N279" i="65156" s="1"/>
  <c r="K280" i="65156"/>
  <c r="M279" i="65156"/>
  <c r="L279" i="65156"/>
  <c r="J279" i="65156"/>
  <c r="I279" i="65156"/>
  <c r="O278" i="65156"/>
  <c r="N277" i="65156"/>
  <c r="K277" i="65156"/>
  <c r="O277" i="65156" s="1"/>
  <c r="N276" i="65156"/>
  <c r="K276" i="65156"/>
  <c r="O276" i="65156" s="1"/>
  <c r="N275" i="65156"/>
  <c r="K275" i="65156"/>
  <c r="M274" i="65156"/>
  <c r="L274" i="65156"/>
  <c r="J274" i="65156"/>
  <c r="I274" i="65156"/>
  <c r="O273" i="65156"/>
  <c r="O272" i="65156"/>
  <c r="O271" i="65156"/>
  <c r="O270" i="65156"/>
  <c r="O269" i="65156"/>
  <c r="O266" i="65156"/>
  <c r="N265" i="65156"/>
  <c r="K265" i="65156"/>
  <c r="N264" i="65156"/>
  <c r="N263" i="65156" s="1"/>
  <c r="K264" i="65156"/>
  <c r="K263" i="65156" s="1"/>
  <c r="M263" i="65156"/>
  <c r="L263" i="65156"/>
  <c r="J263" i="65156"/>
  <c r="I263" i="65156"/>
  <c r="O262" i="65156"/>
  <c r="N261" i="65156"/>
  <c r="K261" i="65156"/>
  <c r="O261" i="65156" s="1"/>
  <c r="N260" i="65156"/>
  <c r="K260" i="65156"/>
  <c r="N259" i="65156"/>
  <c r="K259" i="65156"/>
  <c r="N258" i="65156"/>
  <c r="K258" i="65156"/>
  <c r="N257" i="65156"/>
  <c r="K257" i="65156"/>
  <c r="O257" i="65156" s="1"/>
  <c r="N256" i="65156"/>
  <c r="K256" i="65156"/>
  <c r="N255" i="65156"/>
  <c r="K255" i="65156"/>
  <c r="N254" i="65156"/>
  <c r="K254" i="65156"/>
  <c r="N253" i="65156"/>
  <c r="K253" i="65156"/>
  <c r="N252" i="65156"/>
  <c r="K252" i="65156"/>
  <c r="M251" i="65156"/>
  <c r="L251" i="65156"/>
  <c r="J251" i="65156"/>
  <c r="I251" i="65156"/>
  <c r="O250" i="65156"/>
  <c r="N249" i="65156"/>
  <c r="N248" i="65156" s="1"/>
  <c r="K249" i="65156"/>
  <c r="K248" i="65156" s="1"/>
  <c r="O248" i="65156" s="1"/>
  <c r="M248" i="65156"/>
  <c r="L248" i="65156"/>
  <c r="J248" i="65156"/>
  <c r="I248" i="65156"/>
  <c r="O247" i="65156"/>
  <c r="N246" i="65156"/>
  <c r="K246" i="65156"/>
  <c r="O246" i="65156" s="1"/>
  <c r="N245" i="65156"/>
  <c r="K245" i="65156"/>
  <c r="N244" i="65156"/>
  <c r="K244" i="65156"/>
  <c r="M243" i="65156"/>
  <c r="L243" i="65156"/>
  <c r="J243" i="65156"/>
  <c r="I243" i="65156"/>
  <c r="O242" i="65156"/>
  <c r="O241" i="65156"/>
  <c r="O240" i="65156"/>
  <c r="O239" i="65156"/>
  <c r="O238" i="65156"/>
  <c r="O235" i="65156"/>
  <c r="N234" i="65156"/>
  <c r="K234" i="65156"/>
  <c r="N233" i="65156"/>
  <c r="N232" i="65156" s="1"/>
  <c r="K233" i="65156"/>
  <c r="M232" i="65156"/>
  <c r="L232" i="65156"/>
  <c r="J232" i="65156"/>
  <c r="I232" i="65156"/>
  <c r="O231" i="65156"/>
  <c r="N230" i="65156"/>
  <c r="K230" i="65156"/>
  <c r="O230" i="65156" s="1"/>
  <c r="N229" i="65156"/>
  <c r="K229" i="65156"/>
  <c r="N228" i="65156"/>
  <c r="K228" i="65156"/>
  <c r="O228" i="65156" s="1"/>
  <c r="N227" i="65156"/>
  <c r="K227" i="65156"/>
  <c r="N226" i="65156"/>
  <c r="K226" i="65156"/>
  <c r="O226" i="65156" s="1"/>
  <c r="N225" i="65156"/>
  <c r="K225" i="65156"/>
  <c r="N224" i="65156"/>
  <c r="K224" i="65156"/>
  <c r="O224" i="65156" s="1"/>
  <c r="N223" i="65156"/>
  <c r="K223" i="65156"/>
  <c r="N222" i="65156"/>
  <c r="K222" i="65156"/>
  <c r="O222" i="65156" s="1"/>
  <c r="N221" i="65156"/>
  <c r="K221" i="65156"/>
  <c r="N220" i="65156"/>
  <c r="M220" i="65156"/>
  <c r="L220" i="65156"/>
  <c r="J220" i="65156"/>
  <c r="I220" i="65156"/>
  <c r="O219" i="65156"/>
  <c r="N218" i="65156"/>
  <c r="N217" i="65156" s="1"/>
  <c r="K218" i="65156"/>
  <c r="M217" i="65156"/>
  <c r="L217" i="65156"/>
  <c r="J217" i="65156"/>
  <c r="I217" i="65156"/>
  <c r="O216" i="65156"/>
  <c r="N215" i="65156"/>
  <c r="K215" i="65156"/>
  <c r="O215" i="65156" s="1"/>
  <c r="N214" i="65156"/>
  <c r="K214" i="65156"/>
  <c r="N213" i="65156"/>
  <c r="N212" i="65156" s="1"/>
  <c r="N237" i="65156" s="1"/>
  <c r="K213" i="65156"/>
  <c r="M212" i="65156"/>
  <c r="L212" i="65156"/>
  <c r="J212" i="65156"/>
  <c r="I212" i="65156"/>
  <c r="O211" i="65156"/>
  <c r="O210" i="65156"/>
  <c r="O209" i="65156"/>
  <c r="O208" i="65156"/>
  <c r="O207" i="65156"/>
  <c r="O204" i="65156"/>
  <c r="N203" i="65156"/>
  <c r="K203" i="65156"/>
  <c r="N202" i="65156"/>
  <c r="K202" i="65156"/>
  <c r="K201" i="65156" s="1"/>
  <c r="M201" i="65156"/>
  <c r="L201" i="65156"/>
  <c r="J201" i="65156"/>
  <c r="I201" i="65156"/>
  <c r="O200" i="65156"/>
  <c r="N199" i="65156"/>
  <c r="K199" i="65156"/>
  <c r="O199" i="65156" s="1"/>
  <c r="N198" i="65156"/>
  <c r="K198" i="65156"/>
  <c r="N197" i="65156"/>
  <c r="K197" i="65156"/>
  <c r="N196" i="65156"/>
  <c r="K196" i="65156"/>
  <c r="N195" i="65156"/>
  <c r="K195" i="65156"/>
  <c r="O195" i="65156" s="1"/>
  <c r="N194" i="65156"/>
  <c r="K194" i="65156"/>
  <c r="N193" i="65156"/>
  <c r="K193" i="65156"/>
  <c r="N192" i="65156"/>
  <c r="K192" i="65156"/>
  <c r="N191" i="65156"/>
  <c r="K191" i="65156"/>
  <c r="N190" i="65156"/>
  <c r="N189" i="65156" s="1"/>
  <c r="K190" i="65156"/>
  <c r="M189" i="65156"/>
  <c r="L189" i="65156"/>
  <c r="J189" i="65156"/>
  <c r="I189" i="65156"/>
  <c r="O188" i="65156"/>
  <c r="N187" i="65156"/>
  <c r="N186" i="65156" s="1"/>
  <c r="K187" i="65156"/>
  <c r="K186" i="65156" s="1"/>
  <c r="O186" i="65156" s="1"/>
  <c r="M186" i="65156"/>
  <c r="L186" i="65156"/>
  <c r="J186" i="65156"/>
  <c r="I186" i="65156"/>
  <c r="O185" i="65156"/>
  <c r="N184" i="65156"/>
  <c r="K184" i="65156"/>
  <c r="O184" i="65156" s="1"/>
  <c r="N183" i="65156"/>
  <c r="K183" i="65156"/>
  <c r="N182" i="65156"/>
  <c r="K182" i="65156"/>
  <c r="M181" i="65156"/>
  <c r="L181" i="65156"/>
  <c r="J181" i="65156"/>
  <c r="I181" i="65156"/>
  <c r="O180" i="65156"/>
  <c r="O179" i="65156"/>
  <c r="O178" i="65156"/>
  <c r="O177" i="65156"/>
  <c r="O176" i="65156"/>
  <c r="O173" i="65156"/>
  <c r="N172" i="65156"/>
  <c r="K172" i="65156"/>
  <c r="N171" i="65156"/>
  <c r="N170" i="65156" s="1"/>
  <c r="K171" i="65156"/>
  <c r="M170" i="65156"/>
  <c r="L170" i="65156"/>
  <c r="J170" i="65156"/>
  <c r="I170" i="65156"/>
  <c r="O169" i="65156"/>
  <c r="N168" i="65156"/>
  <c r="K168" i="65156"/>
  <c r="O168" i="65156" s="1"/>
  <c r="N167" i="65156"/>
  <c r="K167" i="65156"/>
  <c r="N166" i="65156"/>
  <c r="K166" i="65156"/>
  <c r="N165" i="65156"/>
  <c r="K165" i="65156"/>
  <c r="N164" i="65156"/>
  <c r="K164" i="65156"/>
  <c r="O164" i="65156" s="1"/>
  <c r="N163" i="65156"/>
  <c r="K163" i="65156"/>
  <c r="N162" i="65156"/>
  <c r="K162" i="65156"/>
  <c r="N161" i="65156"/>
  <c r="K161" i="65156"/>
  <c r="N160" i="65156"/>
  <c r="K160" i="65156"/>
  <c r="N159" i="65156"/>
  <c r="N158" i="65156" s="1"/>
  <c r="K159" i="65156"/>
  <c r="M158" i="65156"/>
  <c r="L158" i="65156"/>
  <c r="J158" i="65156"/>
  <c r="I158" i="65156"/>
  <c r="O157" i="65156"/>
  <c r="N156" i="65156"/>
  <c r="N155" i="65156" s="1"/>
  <c r="K156" i="65156"/>
  <c r="M155" i="65156"/>
  <c r="L155" i="65156"/>
  <c r="J155" i="65156"/>
  <c r="I155" i="65156"/>
  <c r="O154" i="65156"/>
  <c r="N153" i="65156"/>
  <c r="K153" i="65156"/>
  <c r="O153" i="65156" s="1"/>
  <c r="N152" i="65156"/>
  <c r="K152" i="65156"/>
  <c r="O152" i="65156" s="1"/>
  <c r="N151" i="65156"/>
  <c r="K151" i="65156"/>
  <c r="M150" i="65156"/>
  <c r="L150" i="65156"/>
  <c r="J150" i="65156"/>
  <c r="I150" i="65156"/>
  <c r="O149" i="65156"/>
  <c r="O148" i="65156"/>
  <c r="O147" i="65156"/>
  <c r="O146" i="65156"/>
  <c r="O142" i="65156"/>
  <c r="N141" i="65156"/>
  <c r="K141" i="65156"/>
  <c r="N140" i="65156"/>
  <c r="N139" i="65156" s="1"/>
  <c r="K140" i="65156"/>
  <c r="M139" i="65156"/>
  <c r="L139" i="65156"/>
  <c r="J139" i="65156"/>
  <c r="I139" i="65156"/>
  <c r="O138" i="65156"/>
  <c r="N137" i="65156"/>
  <c r="K137" i="65156"/>
  <c r="O137" i="65156" s="1"/>
  <c r="N136" i="65156"/>
  <c r="K136" i="65156"/>
  <c r="N135" i="65156"/>
  <c r="K135" i="65156"/>
  <c r="N134" i="65156"/>
  <c r="K134" i="65156"/>
  <c r="N133" i="65156"/>
  <c r="K133" i="65156"/>
  <c r="O133" i="65156" s="1"/>
  <c r="N132" i="65156"/>
  <c r="K132" i="65156"/>
  <c r="N131" i="65156"/>
  <c r="K131" i="65156"/>
  <c r="N130" i="65156"/>
  <c r="K130" i="65156"/>
  <c r="N129" i="65156"/>
  <c r="K129" i="65156"/>
  <c r="N128" i="65156"/>
  <c r="K128" i="65156"/>
  <c r="M127" i="65156"/>
  <c r="L127" i="65156"/>
  <c r="J127" i="65156"/>
  <c r="I127" i="65156"/>
  <c r="O126" i="65156"/>
  <c r="N125" i="65156"/>
  <c r="N124" i="65156" s="1"/>
  <c r="K125" i="65156"/>
  <c r="M124" i="65156"/>
  <c r="L124" i="65156"/>
  <c r="J124" i="65156"/>
  <c r="I124" i="65156"/>
  <c r="O123" i="65156"/>
  <c r="N122" i="65156"/>
  <c r="K122" i="65156"/>
  <c r="O122" i="65156" s="1"/>
  <c r="N121" i="65156"/>
  <c r="K121" i="65156"/>
  <c r="N120" i="65156"/>
  <c r="K120" i="65156"/>
  <c r="M119" i="65156"/>
  <c r="L119" i="65156"/>
  <c r="J119" i="65156"/>
  <c r="I119" i="65156"/>
  <c r="O118" i="65156"/>
  <c r="O117" i="65156"/>
  <c r="O116" i="65156"/>
  <c r="O115" i="65156"/>
  <c r="O114" i="65156"/>
  <c r="O111" i="65156"/>
  <c r="N110" i="65156"/>
  <c r="K110" i="65156"/>
  <c r="N109" i="65156"/>
  <c r="K109" i="65156"/>
  <c r="M108" i="65156"/>
  <c r="L108" i="65156"/>
  <c r="J108" i="65156"/>
  <c r="I108" i="65156"/>
  <c r="O107" i="65156"/>
  <c r="N106" i="65156"/>
  <c r="K106" i="65156"/>
  <c r="O106" i="65156" s="1"/>
  <c r="N105" i="65156"/>
  <c r="K105" i="65156"/>
  <c r="N104" i="65156"/>
  <c r="K104" i="65156"/>
  <c r="N103" i="65156"/>
  <c r="K103" i="65156"/>
  <c r="N102" i="65156"/>
  <c r="K102" i="65156"/>
  <c r="O102" i="65156" s="1"/>
  <c r="N101" i="65156"/>
  <c r="K101" i="65156"/>
  <c r="N100" i="65156"/>
  <c r="K100" i="65156"/>
  <c r="N99" i="65156"/>
  <c r="K99" i="65156"/>
  <c r="N98" i="65156"/>
  <c r="K98" i="65156"/>
  <c r="N97" i="65156"/>
  <c r="K97" i="65156"/>
  <c r="M96" i="65156"/>
  <c r="L96" i="65156"/>
  <c r="J96" i="65156"/>
  <c r="I96" i="65156"/>
  <c r="O95" i="65156"/>
  <c r="N94" i="65156"/>
  <c r="N93" i="65156" s="1"/>
  <c r="K94" i="65156"/>
  <c r="K93" i="65156" s="1"/>
  <c r="M93" i="65156"/>
  <c r="L93" i="65156"/>
  <c r="J93" i="65156"/>
  <c r="I93" i="65156"/>
  <c r="O92" i="65156"/>
  <c r="N91" i="65156"/>
  <c r="K91" i="65156"/>
  <c r="O91" i="65156" s="1"/>
  <c r="N90" i="65156"/>
  <c r="K90" i="65156"/>
  <c r="N89" i="65156"/>
  <c r="K89" i="65156"/>
  <c r="M88" i="65156"/>
  <c r="L88" i="65156"/>
  <c r="J88" i="65156"/>
  <c r="I88" i="65156"/>
  <c r="O87" i="65156"/>
  <c r="O86" i="65156"/>
  <c r="O85" i="65156"/>
  <c r="O84" i="65156"/>
  <c r="O83" i="65156"/>
  <c r="O80" i="65156"/>
  <c r="N79" i="65156"/>
  <c r="K79" i="65156"/>
  <c r="N78" i="65156"/>
  <c r="N77" i="65156" s="1"/>
  <c r="K78" i="65156"/>
  <c r="M77" i="65156"/>
  <c r="L77" i="65156"/>
  <c r="J77" i="65156"/>
  <c r="I77" i="65156"/>
  <c r="O76" i="65156"/>
  <c r="N75" i="65156"/>
  <c r="K75" i="65156"/>
  <c r="O75" i="65156" s="1"/>
  <c r="N74" i="65156"/>
  <c r="K74" i="65156"/>
  <c r="N73" i="65156"/>
  <c r="K73" i="65156"/>
  <c r="N72" i="65156"/>
  <c r="K72" i="65156"/>
  <c r="N71" i="65156"/>
  <c r="K71" i="65156"/>
  <c r="O71" i="65156" s="1"/>
  <c r="N70" i="65156"/>
  <c r="K70" i="65156"/>
  <c r="N69" i="65156"/>
  <c r="K69" i="65156"/>
  <c r="N68" i="65156"/>
  <c r="K68" i="65156"/>
  <c r="N67" i="65156"/>
  <c r="K67" i="65156"/>
  <c r="N66" i="65156"/>
  <c r="K66" i="65156"/>
  <c r="M65" i="65156"/>
  <c r="L65" i="65156"/>
  <c r="J65" i="65156"/>
  <c r="I65" i="65156"/>
  <c r="O64" i="65156"/>
  <c r="N63" i="65156"/>
  <c r="N62" i="65156" s="1"/>
  <c r="K63" i="65156"/>
  <c r="M62" i="65156"/>
  <c r="L62" i="65156"/>
  <c r="J62" i="65156"/>
  <c r="I62" i="65156"/>
  <c r="O61" i="65156"/>
  <c r="N60" i="65156"/>
  <c r="K60" i="65156"/>
  <c r="O60" i="65156" s="1"/>
  <c r="N59" i="65156"/>
  <c r="K59" i="65156"/>
  <c r="N58" i="65156"/>
  <c r="K58" i="65156"/>
  <c r="M57" i="65156"/>
  <c r="L57" i="65156"/>
  <c r="J57" i="65156"/>
  <c r="I57" i="65156"/>
  <c r="O56" i="65156"/>
  <c r="O55" i="65156"/>
  <c r="O54" i="65156"/>
  <c r="O49" i="65156"/>
  <c r="N48" i="65156"/>
  <c r="K48" i="65156"/>
  <c r="N47" i="65156"/>
  <c r="K47" i="65156"/>
  <c r="M46" i="65156"/>
  <c r="L46" i="65156"/>
  <c r="J46" i="65156"/>
  <c r="I46" i="65156"/>
  <c r="O45" i="65156"/>
  <c r="N44" i="65156"/>
  <c r="K44" i="65156"/>
  <c r="N43" i="65156"/>
  <c r="K43" i="65156"/>
  <c r="N42" i="65156"/>
  <c r="K42" i="65156"/>
  <c r="N41" i="65156"/>
  <c r="K41" i="65156"/>
  <c r="N38" i="65156"/>
  <c r="K38" i="65156"/>
  <c r="N37" i="65156"/>
  <c r="K37" i="65156"/>
  <c r="N36" i="65156"/>
  <c r="K36" i="65156"/>
  <c r="N35" i="65156"/>
  <c r="K35" i="65156"/>
  <c r="M34" i="65156"/>
  <c r="L34" i="65156"/>
  <c r="J34" i="65156"/>
  <c r="I34" i="65156"/>
  <c r="O33" i="65156"/>
  <c r="N32" i="65156"/>
  <c r="K32" i="65156"/>
  <c r="O32" i="65156" s="1"/>
  <c r="N31" i="65156"/>
  <c r="K31" i="65156"/>
  <c r="N30" i="65156"/>
  <c r="N19" i="65156" s="1"/>
  <c r="K30" i="65156"/>
  <c r="N29" i="65156"/>
  <c r="K29" i="65156"/>
  <c r="O29" i="65156" s="1"/>
  <c r="N28" i="65156"/>
  <c r="K28" i="65156"/>
  <c r="O28" i="65156" s="1"/>
  <c r="N27" i="65156"/>
  <c r="K27" i="65156"/>
  <c r="N26" i="65156"/>
  <c r="K26" i="65156"/>
  <c r="O26" i="65156" s="1"/>
  <c r="N25" i="65156"/>
  <c r="K25" i="65156"/>
  <c r="O25" i="65156" s="1"/>
  <c r="N24" i="65156"/>
  <c r="K24" i="65156"/>
  <c r="N23" i="65156"/>
  <c r="K23" i="65156"/>
  <c r="N22" i="65156"/>
  <c r="K22" i="65156"/>
  <c r="N21" i="65156"/>
  <c r="K21" i="65156"/>
  <c r="O21" i="65156" s="1"/>
  <c r="N20" i="65156"/>
  <c r="K20" i="65156"/>
  <c r="M19" i="65156"/>
  <c r="L19" i="65156"/>
  <c r="J19" i="65156"/>
  <c r="I19" i="65156"/>
  <c r="O18" i="65156"/>
  <c r="N17" i="65156"/>
  <c r="N16" i="65156" s="1"/>
  <c r="K17" i="65156"/>
  <c r="K16" i="65156" s="1"/>
  <c r="O16" i="65156" s="1"/>
  <c r="M16" i="65156"/>
  <c r="L16" i="65156"/>
  <c r="J16" i="65156"/>
  <c r="I16" i="65156"/>
  <c r="O15" i="65156"/>
  <c r="N14" i="65156"/>
  <c r="K14" i="65156"/>
  <c r="O14" i="65156" s="1"/>
  <c r="N13" i="65156"/>
  <c r="K13" i="65156"/>
  <c r="N12" i="65156"/>
  <c r="K12" i="65156"/>
  <c r="N11" i="65156"/>
  <c r="M11" i="65156"/>
  <c r="L11" i="65156"/>
  <c r="J11" i="65156"/>
  <c r="I11" i="65156"/>
  <c r="O10" i="65156"/>
  <c r="O43" i="65155"/>
  <c r="O42" i="65155"/>
  <c r="O37" i="65155"/>
  <c r="N36" i="65155"/>
  <c r="K36" i="65155"/>
  <c r="K34" i="65155" s="1"/>
  <c r="N35" i="65155"/>
  <c r="K35" i="65155"/>
  <c r="O35" i="65155" s="1"/>
  <c r="M34" i="65155"/>
  <c r="L34" i="65155"/>
  <c r="J34" i="65155"/>
  <c r="I34" i="65155"/>
  <c r="O33" i="65155"/>
  <c r="N32" i="65155"/>
  <c r="K32" i="65155"/>
  <c r="K31" i="65155" s="1"/>
  <c r="N31" i="65155"/>
  <c r="M31" i="65155"/>
  <c r="L31" i="65155"/>
  <c r="J31" i="65155"/>
  <c r="I31" i="65155"/>
  <c r="O30" i="65155"/>
  <c r="N29" i="65155"/>
  <c r="K29" i="65155"/>
  <c r="O29" i="65155" s="1"/>
  <c r="N28" i="65155"/>
  <c r="K28" i="65155"/>
  <c r="N27" i="65155"/>
  <c r="K27" i="65155"/>
  <c r="O27" i="65155" s="1"/>
  <c r="N26" i="65155"/>
  <c r="K26" i="65155"/>
  <c r="N25" i="65155"/>
  <c r="K25" i="65155"/>
  <c r="O25" i="65155" s="1"/>
  <c r="N24" i="65155"/>
  <c r="K24" i="65155"/>
  <c r="O24" i="65155" s="1"/>
  <c r="N23" i="65155"/>
  <c r="K23" i="65155"/>
  <c r="N22" i="65155"/>
  <c r="K22" i="65155"/>
  <c r="N21" i="65155"/>
  <c r="K21" i="65155"/>
  <c r="O21" i="65155" s="1"/>
  <c r="N20" i="65155"/>
  <c r="N19" i="65155" s="1"/>
  <c r="K20" i="65155"/>
  <c r="K19" i="65155" s="1"/>
  <c r="M19" i="65155"/>
  <c r="L19" i="65155"/>
  <c r="J19" i="65155"/>
  <c r="I19" i="65155"/>
  <c r="O18" i="65155"/>
  <c r="N17" i="65155"/>
  <c r="N16" i="65155" s="1"/>
  <c r="K17" i="65155"/>
  <c r="K16" i="65155" s="1"/>
  <c r="O16" i="65155" s="1"/>
  <c r="M16" i="65155"/>
  <c r="L16" i="65155"/>
  <c r="J16" i="65155"/>
  <c r="I16" i="65155"/>
  <c r="O15" i="65155"/>
  <c r="N14" i="65155"/>
  <c r="K14" i="65155"/>
  <c r="O14" i="65155" s="1"/>
  <c r="N13" i="65155"/>
  <c r="K13" i="65155"/>
  <c r="N12" i="65155"/>
  <c r="K12" i="65155"/>
  <c r="K11" i="65155" s="1"/>
  <c r="N11" i="65155"/>
  <c r="M11" i="65155"/>
  <c r="L11" i="65155"/>
  <c r="J11" i="65155"/>
  <c r="I11" i="65155"/>
  <c r="O10" i="65155"/>
  <c r="O41" i="65163"/>
  <c r="O40" i="65163"/>
  <c r="O35" i="65163"/>
  <c r="N34" i="65163"/>
  <c r="K34" i="65163"/>
  <c r="N33" i="65163"/>
  <c r="N32" i="65163" s="1"/>
  <c r="K33" i="65163"/>
  <c r="O33" i="65163" s="1"/>
  <c r="M32" i="65163"/>
  <c r="L32" i="65163"/>
  <c r="J32" i="65163"/>
  <c r="I32" i="65163"/>
  <c r="O31" i="65163"/>
  <c r="N30" i="65163"/>
  <c r="K30" i="65163"/>
  <c r="O30" i="65163" s="1"/>
  <c r="N29" i="65163"/>
  <c r="K29" i="65163"/>
  <c r="N28" i="65163"/>
  <c r="K28" i="65163"/>
  <c r="N27" i="65163"/>
  <c r="K27" i="65163"/>
  <c r="N26" i="65163"/>
  <c r="K26" i="65163"/>
  <c r="N25" i="65163"/>
  <c r="K25" i="65163"/>
  <c r="N24" i="65163"/>
  <c r="K24" i="65163"/>
  <c r="N23" i="65163"/>
  <c r="K23" i="65163"/>
  <c r="N22" i="65163"/>
  <c r="K22" i="65163"/>
  <c r="N21" i="65163"/>
  <c r="K21" i="65163"/>
  <c r="N20" i="65163"/>
  <c r="M20" i="65163"/>
  <c r="L20" i="65163"/>
  <c r="J20" i="65163"/>
  <c r="I20" i="65163"/>
  <c r="O19" i="65163"/>
  <c r="N18" i="65163"/>
  <c r="K18" i="65163"/>
  <c r="O18" i="65163" s="1"/>
  <c r="N17" i="65163"/>
  <c r="K17" i="65163"/>
  <c r="N16" i="65163"/>
  <c r="M16" i="65163"/>
  <c r="L16" i="65163"/>
  <c r="J16" i="65163"/>
  <c r="I16" i="65163"/>
  <c r="O15" i="65163"/>
  <c r="N14" i="65163"/>
  <c r="K14" i="65163"/>
  <c r="O14" i="65163" s="1"/>
  <c r="N13" i="65163"/>
  <c r="K13" i="65163"/>
  <c r="K11" i="65163" s="1"/>
  <c r="N12" i="65163"/>
  <c r="K12" i="65163"/>
  <c r="N11" i="65163"/>
  <c r="M11" i="65163"/>
  <c r="L11" i="65163"/>
  <c r="J11" i="65163"/>
  <c r="J37" i="65163" s="1"/>
  <c r="J38" i="65163" s="1"/>
  <c r="J39" i="65163" s="1"/>
  <c r="I11" i="65163"/>
  <c r="O10" i="65163"/>
  <c r="O40" i="65164"/>
  <c r="O39" i="65164"/>
  <c r="O34" i="65164"/>
  <c r="N33" i="65164"/>
  <c r="K33" i="65164"/>
  <c r="N32" i="65164"/>
  <c r="N31" i="65164" s="1"/>
  <c r="K32" i="65164"/>
  <c r="M31" i="65164"/>
  <c r="L31" i="65164"/>
  <c r="J31" i="65164"/>
  <c r="I31" i="65164"/>
  <c r="O30" i="65164"/>
  <c r="N29" i="65164"/>
  <c r="K29" i="65164"/>
  <c r="O29" i="65164" s="1"/>
  <c r="N28" i="65164"/>
  <c r="K28" i="65164"/>
  <c r="O28" i="65164" s="1"/>
  <c r="N27" i="65164"/>
  <c r="K27" i="65164"/>
  <c r="N26" i="65164"/>
  <c r="K26" i="65164"/>
  <c r="O26" i="65164" s="1"/>
  <c r="N25" i="65164"/>
  <c r="K25" i="65164"/>
  <c r="O25" i="65164" s="1"/>
  <c r="N24" i="65164"/>
  <c r="K24" i="65164"/>
  <c r="O24" i="65164" s="1"/>
  <c r="N23" i="65164"/>
  <c r="K23" i="65164"/>
  <c r="N22" i="65164"/>
  <c r="K22" i="65164"/>
  <c r="O22" i="65164" s="1"/>
  <c r="N21" i="65164"/>
  <c r="K21" i="65164"/>
  <c r="N20" i="65164"/>
  <c r="K20" i="65164"/>
  <c r="K19" i="65164" s="1"/>
  <c r="N19" i="65164"/>
  <c r="M19" i="65164"/>
  <c r="L19" i="65164"/>
  <c r="J19" i="65164"/>
  <c r="I19" i="65164"/>
  <c r="O18" i="65164"/>
  <c r="N17" i="65164"/>
  <c r="N16" i="65164" s="1"/>
  <c r="K17" i="65164"/>
  <c r="O17" i="65164" s="1"/>
  <c r="M16" i="65164"/>
  <c r="L16" i="65164"/>
  <c r="J16" i="65164"/>
  <c r="I16" i="65164"/>
  <c r="O15" i="65164"/>
  <c r="N14" i="65164"/>
  <c r="K14" i="65164"/>
  <c r="O14" i="65164" s="1"/>
  <c r="N13" i="65164"/>
  <c r="K13" i="65164"/>
  <c r="N12" i="65164"/>
  <c r="K12" i="65164"/>
  <c r="N11" i="65164"/>
  <c r="M11" i="65164"/>
  <c r="M36" i="65164" s="1"/>
  <c r="M37" i="65164" s="1"/>
  <c r="M38" i="65164" s="1"/>
  <c r="L11" i="65164"/>
  <c r="J11" i="65164"/>
  <c r="I11" i="65164"/>
  <c r="O10" i="65164"/>
  <c r="O188" i="65145"/>
  <c r="O187" i="65145"/>
  <c r="O182" i="65145"/>
  <c r="N181" i="65145"/>
  <c r="K181" i="65145"/>
  <c r="N180" i="65145"/>
  <c r="K180" i="65145"/>
  <c r="K179" i="65145" s="1"/>
  <c r="M179" i="65145"/>
  <c r="L179" i="65145"/>
  <c r="J179" i="65145"/>
  <c r="I179" i="65145"/>
  <c r="O178" i="65145"/>
  <c r="N177" i="65145"/>
  <c r="N176" i="65145" s="1"/>
  <c r="K177" i="65145"/>
  <c r="O177" i="65145" s="1"/>
  <c r="M176" i="65145"/>
  <c r="L176" i="65145"/>
  <c r="J176" i="65145"/>
  <c r="I176" i="65145"/>
  <c r="O175" i="65145"/>
  <c r="N174" i="65145"/>
  <c r="K174" i="65145"/>
  <c r="O174" i="65145" s="1"/>
  <c r="N173" i="65145"/>
  <c r="K173" i="65145"/>
  <c r="N172" i="65145"/>
  <c r="K172" i="65145"/>
  <c r="O172" i="65145" s="1"/>
  <c r="N171" i="65145"/>
  <c r="K171" i="65145"/>
  <c r="N170" i="65145"/>
  <c r="K170" i="65145"/>
  <c r="O170" i="65145" s="1"/>
  <c r="N169" i="65145"/>
  <c r="K169" i="65145"/>
  <c r="O169" i="65145" s="1"/>
  <c r="N168" i="65145"/>
  <c r="K168" i="65145"/>
  <c r="N167" i="65145"/>
  <c r="K167" i="65145"/>
  <c r="O167" i="65145" s="1"/>
  <c r="N166" i="65145"/>
  <c r="K166" i="65145"/>
  <c r="O166" i="65145" s="1"/>
  <c r="N165" i="65145"/>
  <c r="K165" i="65145"/>
  <c r="O165" i="65145" s="1"/>
  <c r="M164" i="65145"/>
  <c r="L164" i="65145"/>
  <c r="J164" i="65145"/>
  <c r="I164" i="65145"/>
  <c r="O163" i="65145"/>
  <c r="N162" i="65145"/>
  <c r="N161" i="65145" s="1"/>
  <c r="K162" i="65145"/>
  <c r="K161" i="65145" s="1"/>
  <c r="M161" i="65145"/>
  <c r="L161" i="65145"/>
  <c r="J161" i="65145"/>
  <c r="I161" i="65145"/>
  <c r="O160" i="65145"/>
  <c r="N159" i="65145"/>
  <c r="K159" i="65145"/>
  <c r="O159" i="65145" s="1"/>
  <c r="N158" i="65145"/>
  <c r="K158" i="65145"/>
  <c r="O158" i="65145" s="1"/>
  <c r="N157" i="65145"/>
  <c r="K157" i="65145"/>
  <c r="O157" i="65145" s="1"/>
  <c r="M156" i="65145"/>
  <c r="L156" i="65145"/>
  <c r="J156" i="65145"/>
  <c r="I156" i="65145"/>
  <c r="O155" i="65145"/>
  <c r="O154" i="65145"/>
  <c r="O153" i="65145"/>
  <c r="O152" i="65145"/>
  <c r="O151" i="65145"/>
  <c r="O148" i="65145"/>
  <c r="N147" i="65145"/>
  <c r="K147" i="65145"/>
  <c r="N146" i="65145"/>
  <c r="N145" i="65145" s="1"/>
  <c r="K146" i="65145"/>
  <c r="O146" i="65145" s="1"/>
  <c r="M145" i="65145"/>
  <c r="L145" i="65145"/>
  <c r="J145" i="65145"/>
  <c r="I145" i="65145"/>
  <c r="O144" i="65145"/>
  <c r="N143" i="65145"/>
  <c r="K143" i="65145"/>
  <c r="O143" i="65145" s="1"/>
  <c r="N142" i="65145"/>
  <c r="K142" i="65145"/>
  <c r="N141" i="65145"/>
  <c r="K141" i="65145"/>
  <c r="O141" i="65145" s="1"/>
  <c r="N140" i="65145"/>
  <c r="K140" i="65145"/>
  <c r="N139" i="65145"/>
  <c r="K139" i="65145"/>
  <c r="O139" i="65145" s="1"/>
  <c r="N138" i="65145"/>
  <c r="K138" i="65145"/>
  <c r="O138" i="65145" s="1"/>
  <c r="N137" i="65145"/>
  <c r="K137" i="65145"/>
  <c r="O137" i="65145" s="1"/>
  <c r="N136" i="65145"/>
  <c r="K136" i="65145"/>
  <c r="N135" i="65145"/>
  <c r="K135" i="65145"/>
  <c r="O135" i="65145" s="1"/>
  <c r="N134" i="65145"/>
  <c r="K134" i="65145"/>
  <c r="K133" i="65145" s="1"/>
  <c r="M133" i="65145"/>
  <c r="L133" i="65145"/>
  <c r="J133" i="65145"/>
  <c r="I133" i="65145"/>
  <c r="O132" i="65145"/>
  <c r="N131" i="65145"/>
  <c r="N130" i="65145" s="1"/>
  <c r="K131" i="65145"/>
  <c r="K130" i="65145" s="1"/>
  <c r="O130" i="65145" s="1"/>
  <c r="M130" i="65145"/>
  <c r="L130" i="65145"/>
  <c r="J130" i="65145"/>
  <c r="I130" i="65145"/>
  <c r="O129" i="65145"/>
  <c r="N128" i="65145"/>
  <c r="K128" i="65145"/>
  <c r="O128" i="65145" s="1"/>
  <c r="N127" i="65145"/>
  <c r="K127" i="65145"/>
  <c r="N126" i="65145"/>
  <c r="K126" i="65145"/>
  <c r="N125" i="65145"/>
  <c r="M125" i="65145"/>
  <c r="L125" i="65145"/>
  <c r="J125" i="65145"/>
  <c r="I125" i="65145"/>
  <c r="O124" i="65145"/>
  <c r="O123" i="65145"/>
  <c r="O122" i="65145"/>
  <c r="O121" i="65145"/>
  <c r="O120" i="65145"/>
  <c r="O117" i="65145"/>
  <c r="N116" i="65145"/>
  <c r="K116" i="65145"/>
  <c r="K114" i="65145" s="1"/>
  <c r="N115" i="65145"/>
  <c r="N114" i="65145" s="1"/>
  <c r="K115" i="65145"/>
  <c r="O115" i="65145" s="1"/>
  <c r="M114" i="65145"/>
  <c r="L114" i="65145"/>
  <c r="J114" i="65145"/>
  <c r="I114" i="65145"/>
  <c r="O113" i="65145"/>
  <c r="N112" i="65145"/>
  <c r="K112" i="65145"/>
  <c r="O112" i="65145" s="1"/>
  <c r="N111" i="65145"/>
  <c r="K111" i="65145"/>
  <c r="N110" i="65145"/>
  <c r="K110" i="65145"/>
  <c r="O110" i="65145" s="1"/>
  <c r="N109" i="65145"/>
  <c r="K109" i="65145"/>
  <c r="N108" i="65145"/>
  <c r="K108" i="65145"/>
  <c r="O108" i="65145" s="1"/>
  <c r="N107" i="65145"/>
  <c r="K107" i="65145"/>
  <c r="O107" i="65145" s="1"/>
  <c r="N106" i="65145"/>
  <c r="K106" i="65145"/>
  <c r="N105" i="65145"/>
  <c r="K105" i="65145"/>
  <c r="N104" i="65145"/>
  <c r="K104" i="65145"/>
  <c r="O104" i="65145" s="1"/>
  <c r="N103" i="65145"/>
  <c r="K103" i="65145"/>
  <c r="M102" i="65145"/>
  <c r="L102" i="65145"/>
  <c r="J102" i="65145"/>
  <c r="I102" i="65145"/>
  <c r="O101" i="65145"/>
  <c r="N100" i="65145"/>
  <c r="N99" i="65145" s="1"/>
  <c r="K100" i="65145"/>
  <c r="K99" i="65145" s="1"/>
  <c r="O99" i="65145" s="1"/>
  <c r="M99" i="65145"/>
  <c r="L99" i="65145"/>
  <c r="J99" i="65145"/>
  <c r="I99" i="65145"/>
  <c r="O98" i="65145"/>
  <c r="N97" i="65145"/>
  <c r="K97" i="65145"/>
  <c r="O97" i="65145" s="1"/>
  <c r="N96" i="65145"/>
  <c r="K96" i="65145"/>
  <c r="N95" i="65145"/>
  <c r="N94" i="65145" s="1"/>
  <c r="K95" i="65145"/>
  <c r="M94" i="65145"/>
  <c r="L94" i="65145"/>
  <c r="J94" i="65145"/>
  <c r="I94" i="65145"/>
  <c r="O93" i="65145"/>
  <c r="O92" i="65145"/>
  <c r="O91" i="65145"/>
  <c r="O90" i="65145"/>
  <c r="O89" i="65145"/>
  <c r="O86" i="65145"/>
  <c r="N85" i="65145"/>
  <c r="K85" i="65145"/>
  <c r="N84" i="65145"/>
  <c r="N83" i="65145" s="1"/>
  <c r="K84" i="65145"/>
  <c r="O84" i="65145" s="1"/>
  <c r="M83" i="65145"/>
  <c r="L83" i="65145"/>
  <c r="J83" i="65145"/>
  <c r="I83" i="65145"/>
  <c r="O82" i="65145"/>
  <c r="N81" i="65145"/>
  <c r="K81" i="65145"/>
  <c r="O81" i="65145" s="1"/>
  <c r="N80" i="65145"/>
  <c r="K80" i="65145"/>
  <c r="N79" i="65145"/>
  <c r="K79" i="65145"/>
  <c r="O79" i="65145" s="1"/>
  <c r="N78" i="65145"/>
  <c r="K78" i="65145"/>
  <c r="O78" i="65145" s="1"/>
  <c r="N77" i="65145"/>
  <c r="K77" i="65145"/>
  <c r="O77" i="65145" s="1"/>
  <c r="N76" i="65145"/>
  <c r="K76" i="65145"/>
  <c r="O76" i="65145" s="1"/>
  <c r="N75" i="65145"/>
  <c r="K75" i="65145"/>
  <c r="O75" i="65145" s="1"/>
  <c r="N74" i="65145"/>
  <c r="K74" i="65145"/>
  <c r="O74" i="65145" s="1"/>
  <c r="N73" i="65145"/>
  <c r="K73" i="65145"/>
  <c r="O73" i="65145" s="1"/>
  <c r="N72" i="65145"/>
  <c r="K72" i="65145"/>
  <c r="M71" i="65145"/>
  <c r="L71" i="65145"/>
  <c r="J71" i="65145"/>
  <c r="I71" i="65145"/>
  <c r="O70" i="65145"/>
  <c r="N69" i="65145"/>
  <c r="N68" i="65145" s="1"/>
  <c r="K69" i="65145"/>
  <c r="M68" i="65145"/>
  <c r="L68" i="65145"/>
  <c r="K68" i="65145"/>
  <c r="O68" i="65145" s="1"/>
  <c r="J68" i="65145"/>
  <c r="I68" i="65145"/>
  <c r="O67" i="65145"/>
  <c r="N66" i="65145"/>
  <c r="K66" i="65145"/>
  <c r="O66" i="65145" s="1"/>
  <c r="N65" i="65145"/>
  <c r="K65" i="65145"/>
  <c r="K63" i="65145" s="1"/>
  <c r="N64" i="65145"/>
  <c r="N63" i="65145" s="1"/>
  <c r="K64" i="65145"/>
  <c r="M63" i="65145"/>
  <c r="L63" i="65145"/>
  <c r="J63" i="65145"/>
  <c r="J88" i="65145" s="1"/>
  <c r="I63" i="65145"/>
  <c r="O62" i="65145"/>
  <c r="O61" i="65145"/>
  <c r="O60" i="65145"/>
  <c r="O55" i="65145"/>
  <c r="N54" i="65145"/>
  <c r="K54" i="65145"/>
  <c r="O54" i="65145" s="1"/>
  <c r="N53" i="65145"/>
  <c r="K53" i="65145"/>
  <c r="N52" i="65145"/>
  <c r="K52" i="65145"/>
  <c r="K50" i="65145" s="1"/>
  <c r="O49" i="65145"/>
  <c r="N48" i="65145"/>
  <c r="N47" i="65145" s="1"/>
  <c r="K48" i="65145"/>
  <c r="K47" i="65145" s="1"/>
  <c r="M47" i="65145"/>
  <c r="L47" i="65145"/>
  <c r="J47" i="65145"/>
  <c r="I47" i="65145"/>
  <c r="O46" i="65145"/>
  <c r="N44" i="65145"/>
  <c r="K44" i="65145"/>
  <c r="N43" i="65145"/>
  <c r="K43" i="65145"/>
  <c r="N42" i="65145"/>
  <c r="N41" i="65145"/>
  <c r="K41" i="65145"/>
  <c r="N40" i="65145"/>
  <c r="K40" i="65145"/>
  <c r="O40" i="65145" s="1"/>
  <c r="N39" i="65145"/>
  <c r="K39" i="65145"/>
  <c r="N38" i="65145"/>
  <c r="K38" i="65145"/>
  <c r="O36" i="65145"/>
  <c r="N35" i="65145"/>
  <c r="K35" i="65145"/>
  <c r="N34" i="65145"/>
  <c r="K34" i="65145"/>
  <c r="N33" i="65145"/>
  <c r="K33" i="65145"/>
  <c r="N32" i="65145"/>
  <c r="K32" i="65145"/>
  <c r="N31" i="65145"/>
  <c r="K31" i="65145"/>
  <c r="N30" i="65145"/>
  <c r="K30" i="65145"/>
  <c r="N29" i="65145"/>
  <c r="K29" i="65145"/>
  <c r="N28" i="65145"/>
  <c r="K28" i="65145"/>
  <c r="N27" i="65145"/>
  <c r="K27" i="65145"/>
  <c r="N26" i="65145"/>
  <c r="K26" i="65145"/>
  <c r="O26" i="65145" s="1"/>
  <c r="N25" i="65145"/>
  <c r="K25" i="65145"/>
  <c r="M24" i="65145"/>
  <c r="L24" i="65145"/>
  <c r="J24" i="65145"/>
  <c r="I24" i="65145"/>
  <c r="O23" i="65145"/>
  <c r="N22" i="65145"/>
  <c r="N21" i="65145" s="1"/>
  <c r="K22" i="65145"/>
  <c r="K21" i="65145" s="1"/>
  <c r="M21" i="65145"/>
  <c r="L21" i="65145"/>
  <c r="J21" i="65145"/>
  <c r="I21" i="65145"/>
  <c r="O20" i="65145"/>
  <c r="N19" i="65145"/>
  <c r="K19" i="65145"/>
  <c r="N18" i="65145"/>
  <c r="K18" i="65145"/>
  <c r="O18" i="65145" s="1"/>
  <c r="N17" i="65145"/>
  <c r="N16" i="65145" s="1"/>
  <c r="K17" i="65145"/>
  <c r="M16" i="65145"/>
  <c r="L16" i="65145"/>
  <c r="J16" i="65145"/>
  <c r="I16" i="65145"/>
  <c r="O15" i="65145"/>
  <c r="N14" i="65145"/>
  <c r="K14" i="65145"/>
  <c r="N13" i="65145"/>
  <c r="K13" i="65145"/>
  <c r="N12" i="65145"/>
  <c r="N11" i="65145" s="1"/>
  <c r="K12" i="65145"/>
  <c r="M11" i="65145"/>
  <c r="L11" i="65145"/>
  <c r="K11" i="65145"/>
  <c r="J11" i="65145"/>
  <c r="I11" i="65145"/>
  <c r="O10" i="65145"/>
  <c r="O41" i="65144"/>
  <c r="O40" i="65144"/>
  <c r="O35" i="65144"/>
  <c r="N34" i="65144"/>
  <c r="K34" i="65144"/>
  <c r="O34" i="65144" s="1"/>
  <c r="N33" i="65144"/>
  <c r="K33" i="65144"/>
  <c r="O33" i="65144" s="1"/>
  <c r="N32" i="65144"/>
  <c r="K32" i="65144"/>
  <c r="O32" i="65144" s="1"/>
  <c r="N31" i="65144"/>
  <c r="M31" i="65144"/>
  <c r="L31" i="65144"/>
  <c r="J31" i="65144"/>
  <c r="I31" i="65144"/>
  <c r="O30" i="65144"/>
  <c r="N29" i="65144"/>
  <c r="K29" i="65144"/>
  <c r="O29" i="65144" s="1"/>
  <c r="N28" i="65144"/>
  <c r="K28" i="65144"/>
  <c r="N27" i="65144"/>
  <c r="K27" i="65144"/>
  <c r="N26" i="65144"/>
  <c r="K26" i="65144"/>
  <c r="O26" i="65144" s="1"/>
  <c r="N25" i="65144"/>
  <c r="K25" i="65144"/>
  <c r="O25" i="65144" s="1"/>
  <c r="N24" i="65144"/>
  <c r="K24" i="65144"/>
  <c r="O24" i="65144" s="1"/>
  <c r="N23" i="65144"/>
  <c r="K23" i="65144"/>
  <c r="N22" i="65144"/>
  <c r="K22" i="65144"/>
  <c r="O22" i="65144" s="1"/>
  <c r="N21" i="65144"/>
  <c r="N19" i="65144" s="1"/>
  <c r="K21" i="65144"/>
  <c r="N20" i="65144"/>
  <c r="K20" i="65144"/>
  <c r="O20" i="65144" s="1"/>
  <c r="M19" i="65144"/>
  <c r="L19" i="65144"/>
  <c r="J19" i="65144"/>
  <c r="I19" i="65144"/>
  <c r="O18" i="65144"/>
  <c r="N17" i="65144"/>
  <c r="N16" i="65144" s="1"/>
  <c r="K17" i="65144"/>
  <c r="K16" i="65144" s="1"/>
  <c r="O16" i="65144" s="1"/>
  <c r="M16" i="65144"/>
  <c r="L16" i="65144"/>
  <c r="J16" i="65144"/>
  <c r="I16" i="65144"/>
  <c r="O15" i="65144"/>
  <c r="N14" i="65144"/>
  <c r="K14" i="65144"/>
  <c r="O14" i="65144" s="1"/>
  <c r="N13" i="65144"/>
  <c r="K13" i="65144"/>
  <c r="O13" i="65144" s="1"/>
  <c r="N12" i="65144"/>
  <c r="N11" i="65144" s="1"/>
  <c r="K12" i="65144"/>
  <c r="M11" i="65144"/>
  <c r="M37" i="65144" s="1"/>
  <c r="L11" i="65144"/>
  <c r="L37" i="65144" s="1"/>
  <c r="J11" i="65144"/>
  <c r="I11" i="65144"/>
  <c r="J36" i="65152" l="1"/>
  <c r="J37" i="65152" s="1"/>
  <c r="J38" i="65152" s="1"/>
  <c r="K356" i="65156"/>
  <c r="I36" i="65149"/>
  <c r="I37" i="65149" s="1"/>
  <c r="I38" i="65149" s="1"/>
  <c r="K19" i="65150"/>
  <c r="K36" i="65150" s="1"/>
  <c r="O36" i="65150" s="1"/>
  <c r="I36" i="65152"/>
  <c r="I37" i="65152" s="1"/>
  <c r="I38" i="65152" s="1"/>
  <c r="K11" i="65152"/>
  <c r="I36" i="65154"/>
  <c r="I37" i="65154" s="1"/>
  <c r="I38" i="65154" s="1"/>
  <c r="K108" i="65156"/>
  <c r="O108" i="65156" s="1"/>
  <c r="K46" i="65156"/>
  <c r="K88" i="65156"/>
  <c r="N108" i="65156"/>
  <c r="N127" i="65156"/>
  <c r="N65" i="65156"/>
  <c r="N88" i="65156"/>
  <c r="N313" i="65156"/>
  <c r="K325" i="65156"/>
  <c r="O325" i="65156" s="1"/>
  <c r="J51" i="65156"/>
  <c r="K57" i="65156"/>
  <c r="K77" i="65156"/>
  <c r="O77" i="65156" s="1"/>
  <c r="K119" i="65156"/>
  <c r="O129" i="65156"/>
  <c r="O131" i="65156"/>
  <c r="O135" i="65156"/>
  <c r="K139" i="65156"/>
  <c r="O139" i="65156" s="1"/>
  <c r="N181" i="65156"/>
  <c r="N201" i="65156"/>
  <c r="O218" i="65156"/>
  <c r="O223" i="65156"/>
  <c r="O225" i="65156"/>
  <c r="O227" i="65156"/>
  <c r="O229" i="65156"/>
  <c r="N243" i="65156"/>
  <c r="N251" i="65156"/>
  <c r="K294" i="65156"/>
  <c r="N150" i="65156"/>
  <c r="N175" i="65156" s="1"/>
  <c r="N46" i="65156"/>
  <c r="J82" i="65156"/>
  <c r="N57" i="65156"/>
  <c r="N96" i="65156"/>
  <c r="N119" i="65156"/>
  <c r="K170" i="65156"/>
  <c r="O170" i="65156" s="1"/>
  <c r="K232" i="65156"/>
  <c r="O232" i="65156" s="1"/>
  <c r="L268" i="65156"/>
  <c r="N274" i="65156"/>
  <c r="N294" i="65156"/>
  <c r="O310" i="65156"/>
  <c r="N336" i="65156"/>
  <c r="O346" i="65156"/>
  <c r="O348" i="65156"/>
  <c r="O352" i="65156"/>
  <c r="N356" i="65156"/>
  <c r="O356" i="65156" s="1"/>
  <c r="O358" i="65156"/>
  <c r="K34" i="65156"/>
  <c r="I46" i="65157"/>
  <c r="I47" i="65157" s="1"/>
  <c r="I48" i="65157" s="1"/>
  <c r="J42" i="65158"/>
  <c r="J43" i="65158" s="1"/>
  <c r="J44" i="65158" s="1"/>
  <c r="I42" i="65158"/>
  <c r="I43" i="65158" s="1"/>
  <c r="I44" i="65158" s="1"/>
  <c r="K32" i="65161"/>
  <c r="O32" i="65161" s="1"/>
  <c r="K189" i="65162"/>
  <c r="K146" i="65162"/>
  <c r="O146" i="65162" s="1"/>
  <c r="K32" i="65163"/>
  <c r="K20" i="65163"/>
  <c r="O20" i="65163" s="1"/>
  <c r="K102" i="65145"/>
  <c r="K119" i="65145" s="1"/>
  <c r="N24" i="65145"/>
  <c r="K71" i="65145"/>
  <c r="O71" i="65145" s="1"/>
  <c r="N102" i="65145"/>
  <c r="J150" i="65145"/>
  <c r="N164" i="65145"/>
  <c r="N179" i="65145"/>
  <c r="O179" i="65145" s="1"/>
  <c r="O38" i="65145"/>
  <c r="N37" i="65145"/>
  <c r="N71" i="65145"/>
  <c r="N88" i="65145" s="1"/>
  <c r="J119" i="65145"/>
  <c r="O106" i="65145"/>
  <c r="N133" i="65145"/>
  <c r="N156" i="65145"/>
  <c r="O168" i="65145"/>
  <c r="K145" i="65145"/>
  <c r="O171" i="65145"/>
  <c r="O173" i="65145"/>
  <c r="O44" i="65145"/>
  <c r="K94" i="65145"/>
  <c r="K83" i="65145"/>
  <c r="O83" i="65145" s="1"/>
  <c r="K125" i="65145"/>
  <c r="O125" i="65145" s="1"/>
  <c r="K31" i="65144"/>
  <c r="O31" i="65144" s="1"/>
  <c r="K19" i="65144"/>
  <c r="O19" i="65144" s="1"/>
  <c r="I37" i="65144"/>
  <c r="I38" i="65144" s="1"/>
  <c r="I39" i="65144" s="1"/>
  <c r="K11" i="65144"/>
  <c r="O11" i="65144" s="1"/>
  <c r="N37" i="65163"/>
  <c r="N38" i="65163" s="1"/>
  <c r="N39" i="65163" s="1"/>
  <c r="N39" i="65155"/>
  <c r="N40" i="65155" s="1"/>
  <c r="N41" i="65155" s="1"/>
  <c r="O12" i="65149"/>
  <c r="K11" i="65149"/>
  <c r="J37" i="65144"/>
  <c r="J38" i="65144" s="1"/>
  <c r="J39" i="65144" s="1"/>
  <c r="N37" i="65144"/>
  <c r="N38" i="65144" s="1"/>
  <c r="N39" i="65144" s="1"/>
  <c r="K42" i="65145"/>
  <c r="K37" i="65145" s="1"/>
  <c r="O37" i="65145" s="1"/>
  <c r="N150" i="65145"/>
  <c r="I36" i="65164"/>
  <c r="I37" i="65164" s="1"/>
  <c r="I38" i="65164" s="1"/>
  <c r="N36" i="65164"/>
  <c r="N37" i="65164" s="1"/>
  <c r="N38" i="65164" s="1"/>
  <c r="O19" i="65164"/>
  <c r="O11" i="65163"/>
  <c r="J39" i="65155"/>
  <c r="J40" i="65155" s="1"/>
  <c r="J41" i="65155" s="1"/>
  <c r="M206" i="65156"/>
  <c r="M268" i="65156"/>
  <c r="M330" i="65156"/>
  <c r="J46" i="65157"/>
  <c r="J47" i="65157" s="1"/>
  <c r="J48" i="65157" s="1"/>
  <c r="N46" i="65157"/>
  <c r="N47" i="65157" s="1"/>
  <c r="N48" i="65157" s="1"/>
  <c r="L42" i="65159"/>
  <c r="L43" i="65159" s="1"/>
  <c r="L44" i="65159" s="1"/>
  <c r="L45" i="65159" s="1"/>
  <c r="K31" i="65154"/>
  <c r="O31" i="65154" s="1"/>
  <c r="J36" i="65149"/>
  <c r="J37" i="65149" s="1"/>
  <c r="J38" i="65149" s="1"/>
  <c r="O21" i="65149"/>
  <c r="K19" i="65149"/>
  <c r="O19" i="65149" s="1"/>
  <c r="I36" i="65150"/>
  <c r="I37" i="65150" s="1"/>
  <c r="I38" i="65150" s="1"/>
  <c r="K19" i="65152"/>
  <c r="O19" i="65152" s="1"/>
  <c r="O159" i="65162"/>
  <c r="K158" i="65162"/>
  <c r="O158" i="65162" s="1"/>
  <c r="L38" i="65144"/>
  <c r="L39" i="65144" s="1"/>
  <c r="M57" i="65145"/>
  <c r="J36" i="65164"/>
  <c r="J37" i="65164" s="1"/>
  <c r="J38" i="65164" s="1"/>
  <c r="K11" i="65164"/>
  <c r="K36" i="65164" s="1"/>
  <c r="L37" i="65163"/>
  <c r="L38" i="65163" s="1"/>
  <c r="L39" i="65163" s="1"/>
  <c r="K16" i="65163"/>
  <c r="O16" i="65163" s="1"/>
  <c r="O17" i="65163"/>
  <c r="O34" i="65163"/>
  <c r="L39" i="65155"/>
  <c r="L40" i="65155" s="1"/>
  <c r="L41" i="65155" s="1"/>
  <c r="K19" i="65156"/>
  <c r="J113" i="65156"/>
  <c r="N113" i="65156"/>
  <c r="O128" i="65162"/>
  <c r="K127" i="65162"/>
  <c r="K177" i="65162"/>
  <c r="O177" i="65162" s="1"/>
  <c r="N36" i="65154"/>
  <c r="N37" i="65154" s="1"/>
  <c r="N38" i="65154" s="1"/>
  <c r="K16" i="65154"/>
  <c r="O16" i="65154" s="1"/>
  <c r="O31" i="65149"/>
  <c r="O32" i="65163"/>
  <c r="M38" i="65144"/>
  <c r="M39" i="65144" s="1"/>
  <c r="O21" i="65144"/>
  <c r="O23" i="65144"/>
  <c r="O27" i="65144"/>
  <c r="O17" i="65145"/>
  <c r="O19" i="65145"/>
  <c r="O21" i="65145"/>
  <c r="O39" i="65145"/>
  <c r="O41" i="65145"/>
  <c r="O43" i="65145"/>
  <c r="L88" i="65145"/>
  <c r="O72" i="65145"/>
  <c r="O80" i="65145"/>
  <c r="L119" i="65145"/>
  <c r="O103" i="65145"/>
  <c r="O105" i="65145"/>
  <c r="O109" i="65145"/>
  <c r="O111" i="65145"/>
  <c r="L150" i="65145"/>
  <c r="O133" i="65145"/>
  <c r="O134" i="65145"/>
  <c r="O136" i="65145"/>
  <c r="O140" i="65145"/>
  <c r="O181" i="65145"/>
  <c r="O21" i="65164"/>
  <c r="O23" i="65164"/>
  <c r="O27" i="65164"/>
  <c r="K31" i="65164"/>
  <c r="O31" i="65164" s="1"/>
  <c r="I37" i="65163"/>
  <c r="I38" i="65163" s="1"/>
  <c r="I39" i="65163" s="1"/>
  <c r="M37" i="65163"/>
  <c r="M38" i="65163" s="1"/>
  <c r="M39" i="65163" s="1"/>
  <c r="N34" i="65155"/>
  <c r="O34" i="65155" s="1"/>
  <c r="K11" i="65156"/>
  <c r="O11" i="65156" s="1"/>
  <c r="M175" i="65156"/>
  <c r="N206" i="65156"/>
  <c r="M237" i="65156"/>
  <c r="M299" i="65156"/>
  <c r="N330" i="65156"/>
  <c r="M361" i="65156"/>
  <c r="O32" i="65157"/>
  <c r="O34" i="65157"/>
  <c r="O12" i="65158"/>
  <c r="O34" i="65159"/>
  <c r="O39" i="65159"/>
  <c r="K35" i="65160"/>
  <c r="M36" i="65149"/>
  <c r="M37" i="65149" s="1"/>
  <c r="M38" i="65149" s="1"/>
  <c r="O20" i="65151"/>
  <c r="O22" i="65151"/>
  <c r="O26" i="65151"/>
  <c r="O28" i="65151"/>
  <c r="N41" i="65153"/>
  <c r="N42" i="65153" s="1"/>
  <c r="N43" i="65153" s="1"/>
  <c r="O21" i="65153"/>
  <c r="O23" i="65153"/>
  <c r="O27" i="65153"/>
  <c r="L51" i="65156"/>
  <c r="L52" i="65156" s="1"/>
  <c r="N34" i="65156"/>
  <c r="M82" i="65156"/>
  <c r="O59" i="65156"/>
  <c r="I175" i="65156"/>
  <c r="K158" i="65156"/>
  <c r="O158" i="65156" s="1"/>
  <c r="I206" i="65156"/>
  <c r="K189" i="65156"/>
  <c r="O189" i="65156" s="1"/>
  <c r="I237" i="65156"/>
  <c r="K220" i="65156"/>
  <c r="O220" i="65156" s="1"/>
  <c r="I268" i="65156"/>
  <c r="K251" i="65156"/>
  <c r="I299" i="65156"/>
  <c r="K282" i="65156"/>
  <c r="O282" i="65156" s="1"/>
  <c r="I330" i="65156"/>
  <c r="K313" i="65156"/>
  <c r="O313" i="65156" s="1"/>
  <c r="I361" i="65156"/>
  <c r="K344" i="65156"/>
  <c r="O344" i="65156" s="1"/>
  <c r="L46" i="65157"/>
  <c r="L47" i="65157" s="1"/>
  <c r="L48" i="65157" s="1"/>
  <c r="L42" i="65158"/>
  <c r="L43" i="65158" s="1"/>
  <c r="L44" i="65158" s="1"/>
  <c r="K19" i="65159"/>
  <c r="K37" i="65159"/>
  <c r="I53" i="65160"/>
  <c r="I54" i="65160" s="1"/>
  <c r="I55" i="65160" s="1"/>
  <c r="M53" i="65160"/>
  <c r="M54" i="65160" s="1"/>
  <c r="M55" i="65160" s="1"/>
  <c r="K14" i="65160"/>
  <c r="O14" i="65160" s="1"/>
  <c r="K40" i="65160"/>
  <c r="J45" i="65161"/>
  <c r="J46" i="65161" s="1"/>
  <c r="J47" i="65161" s="1"/>
  <c r="N11" i="65161"/>
  <c r="N45" i="65161" s="1"/>
  <c r="N46" i="65161" s="1"/>
  <c r="N47" i="65161" s="1"/>
  <c r="K36" i="65161"/>
  <c r="O36" i="65161" s="1"/>
  <c r="J38" i="65162"/>
  <c r="K11" i="65162"/>
  <c r="K52" i="65162"/>
  <c r="I101" i="65162"/>
  <c r="O82" i="65162"/>
  <c r="K84" i="65162"/>
  <c r="O84" i="65162" s="1"/>
  <c r="O87" i="65162"/>
  <c r="O93" i="65162"/>
  <c r="O98" i="65162"/>
  <c r="I132" i="65162"/>
  <c r="N127" i="65162"/>
  <c r="N132" i="65162" s="1"/>
  <c r="N133" i="65162" s="1"/>
  <c r="I163" i="65162"/>
  <c r="I164" i="65162" s="1"/>
  <c r="M163" i="65162"/>
  <c r="M164" i="65162" s="1"/>
  <c r="N158" i="65162"/>
  <c r="N163" i="65162" s="1"/>
  <c r="N164" i="65162" s="1"/>
  <c r="I194" i="65162"/>
  <c r="I195" i="65162" s="1"/>
  <c r="M194" i="65162"/>
  <c r="M195" i="65162" s="1"/>
  <c r="N11" i="65149"/>
  <c r="N36" i="65149" s="1"/>
  <c r="N37" i="65149" s="1"/>
  <c r="N38" i="65149" s="1"/>
  <c r="O22" i="65149"/>
  <c r="O24" i="65149"/>
  <c r="J36" i="65151"/>
  <c r="J37" i="65151" s="1"/>
  <c r="J38" i="65151" s="1"/>
  <c r="N11" i="65151"/>
  <c r="N31" i="65151"/>
  <c r="K31" i="65152"/>
  <c r="O31" i="65152" s="1"/>
  <c r="I41" i="65153"/>
  <c r="I42" i="65153" s="1"/>
  <c r="I43" i="65153" s="1"/>
  <c r="K19" i="65153"/>
  <c r="O19" i="65153" s="1"/>
  <c r="K65" i="65156"/>
  <c r="O65" i="65156" s="1"/>
  <c r="I113" i="65156"/>
  <c r="O93" i="65156"/>
  <c r="K96" i="65156"/>
  <c r="I144" i="65156"/>
  <c r="O125" i="65156"/>
  <c r="K127" i="65156"/>
  <c r="O130" i="65156"/>
  <c r="O132" i="65156"/>
  <c r="O134" i="65156"/>
  <c r="O136" i="65156"/>
  <c r="O141" i="65156"/>
  <c r="J175" i="65156"/>
  <c r="K150" i="65156"/>
  <c r="J206" i="65156"/>
  <c r="K181" i="65156"/>
  <c r="J237" i="65156"/>
  <c r="K212" i="65156"/>
  <c r="J268" i="65156"/>
  <c r="K243" i="65156"/>
  <c r="K268" i="65156" s="1"/>
  <c r="J299" i="65156"/>
  <c r="K274" i="65156"/>
  <c r="J330" i="65156"/>
  <c r="K305" i="65156"/>
  <c r="J361" i="65156"/>
  <c r="K336" i="65156"/>
  <c r="O20" i="65157"/>
  <c r="O22" i="65157"/>
  <c r="O24" i="65157"/>
  <c r="O26" i="65157"/>
  <c r="O28" i="65157"/>
  <c r="O38" i="65157"/>
  <c r="O20" i="65158"/>
  <c r="O22" i="65158"/>
  <c r="O26" i="65158"/>
  <c r="N35" i="65158"/>
  <c r="N42" i="65158" s="1"/>
  <c r="N43" i="65158" s="1"/>
  <c r="N44" i="65158" s="1"/>
  <c r="K44" i="65160"/>
  <c r="O44" i="65160" s="1"/>
  <c r="O50" i="65160"/>
  <c r="K33" i="65162"/>
  <c r="K44" i="65162"/>
  <c r="N52" i="65162"/>
  <c r="K76" i="65162"/>
  <c r="J132" i="65162"/>
  <c r="J40" i="65162" s="1"/>
  <c r="K107" i="65162"/>
  <c r="O107" i="65162" s="1"/>
  <c r="K115" i="65162"/>
  <c r="O115" i="65162" s="1"/>
  <c r="J163" i="65162"/>
  <c r="J164" i="65162" s="1"/>
  <c r="J194" i="65162"/>
  <c r="J195" i="65162" s="1"/>
  <c r="O13" i="65149"/>
  <c r="O33" i="65149"/>
  <c r="K11" i="65153"/>
  <c r="O11" i="65153" s="1"/>
  <c r="O36" i="65153"/>
  <c r="O17" i="65149"/>
  <c r="O26" i="65149"/>
  <c r="O27" i="65149"/>
  <c r="O28" i="65149"/>
  <c r="L39" i="65149"/>
  <c r="J36" i="65150"/>
  <c r="J37" i="65150" s="1"/>
  <c r="J38" i="65150" s="1"/>
  <c r="L36" i="65150"/>
  <c r="L37" i="65150" s="1"/>
  <c r="L38" i="65150" s="1"/>
  <c r="L39" i="65150" s="1"/>
  <c r="N36" i="65150"/>
  <c r="N37" i="65150" s="1"/>
  <c r="N38" i="65150" s="1"/>
  <c r="O20" i="65150"/>
  <c r="O21" i="65150"/>
  <c r="O22" i="65150"/>
  <c r="O23" i="65150"/>
  <c r="O24" i="65150"/>
  <c r="O26" i="65150"/>
  <c r="O27" i="65150"/>
  <c r="O28" i="65150"/>
  <c r="M36" i="65150"/>
  <c r="M37" i="65150" s="1"/>
  <c r="M38" i="65150" s="1"/>
  <c r="O12" i="65150"/>
  <c r="O13" i="65150"/>
  <c r="O17" i="65150"/>
  <c r="O31" i="65150"/>
  <c r="O33" i="65150"/>
  <c r="I36" i="65151"/>
  <c r="I37" i="65151" s="1"/>
  <c r="I38" i="65151" s="1"/>
  <c r="L36" i="65151"/>
  <c r="L37" i="65151" s="1"/>
  <c r="L38" i="65151" s="1"/>
  <c r="L39" i="65151" s="1"/>
  <c r="O12" i="65151"/>
  <c r="O13" i="65151"/>
  <c r="O16" i="65151"/>
  <c r="K31" i="65151"/>
  <c r="O31" i="65151" s="1"/>
  <c r="K11" i="65151"/>
  <c r="O11" i="65151" s="1"/>
  <c r="M36" i="65151"/>
  <c r="M37" i="65151" s="1"/>
  <c r="M38" i="65151" s="1"/>
  <c r="K19" i="65151"/>
  <c r="O19" i="65151" s="1"/>
  <c r="O33" i="65151"/>
  <c r="M36" i="65152"/>
  <c r="M37" i="65152" s="1"/>
  <c r="M38" i="65152" s="1"/>
  <c r="O33" i="65152"/>
  <c r="O12" i="65152"/>
  <c r="O13" i="65152"/>
  <c r="O17" i="65152"/>
  <c r="J41" i="65153"/>
  <c r="M41" i="65153"/>
  <c r="M42" i="65153" s="1"/>
  <c r="M43" i="65153" s="1"/>
  <c r="O13" i="65153"/>
  <c r="O35" i="65153"/>
  <c r="L41" i="65153"/>
  <c r="L42" i="65153" s="1"/>
  <c r="L43" i="65153" s="1"/>
  <c r="K16" i="65153"/>
  <c r="O16" i="65153" s="1"/>
  <c r="O37" i="65153"/>
  <c r="O38" i="65153"/>
  <c r="L44" i="65153"/>
  <c r="J36" i="65154"/>
  <c r="J37" i="65154" s="1"/>
  <c r="J38" i="65154" s="1"/>
  <c r="L36" i="65154"/>
  <c r="L37" i="65154" s="1"/>
  <c r="L38" i="65154" s="1"/>
  <c r="L39" i="65154" s="1"/>
  <c r="O12" i="65154"/>
  <c r="O13" i="65154"/>
  <c r="O19" i="65154"/>
  <c r="O20" i="65154"/>
  <c r="O21" i="65154"/>
  <c r="O22" i="65154"/>
  <c r="O23" i="65154"/>
  <c r="O26" i="65154"/>
  <c r="O28" i="65154"/>
  <c r="M39" i="65155"/>
  <c r="M40" i="65155" s="1"/>
  <c r="M41" i="65155" s="1"/>
  <c r="O11" i="65154"/>
  <c r="O11" i="65149"/>
  <c r="O11" i="65150"/>
  <c r="O17" i="65151"/>
  <c r="L39" i="65152"/>
  <c r="O32" i="65152"/>
  <c r="O12" i="65153"/>
  <c r="O20" i="65153"/>
  <c r="O32" i="65153"/>
  <c r="O11" i="65152"/>
  <c r="I39" i="65155"/>
  <c r="I40" i="65155" s="1"/>
  <c r="I41" i="65155" s="1"/>
  <c r="O13" i="65155"/>
  <c r="O17" i="65155"/>
  <c r="O19" i="65155"/>
  <c r="O22" i="65155"/>
  <c r="O23" i="65155"/>
  <c r="O26" i="65155"/>
  <c r="O28" i="65155"/>
  <c r="O31" i="65155"/>
  <c r="O36" i="65155"/>
  <c r="M51" i="65156"/>
  <c r="M52" i="65156" s="1"/>
  <c r="O234" i="65156"/>
  <c r="I82" i="65156"/>
  <c r="N82" i="65156"/>
  <c r="O63" i="65156"/>
  <c r="O67" i="65156"/>
  <c r="O68" i="65156"/>
  <c r="O69" i="65156"/>
  <c r="O70" i="65156"/>
  <c r="O72" i="65156"/>
  <c r="O73" i="65156"/>
  <c r="O74" i="65156"/>
  <c r="O79" i="65156"/>
  <c r="L113" i="65156"/>
  <c r="J144" i="65156"/>
  <c r="M144" i="65156"/>
  <c r="M145" i="65156" s="1"/>
  <c r="O121" i="65156"/>
  <c r="O156" i="65156"/>
  <c r="O160" i="65156"/>
  <c r="O161" i="65156"/>
  <c r="O162" i="65156"/>
  <c r="O163" i="65156"/>
  <c r="O165" i="65156"/>
  <c r="O166" i="65156"/>
  <c r="O167" i="65156"/>
  <c r="O172" i="65156"/>
  <c r="L206" i="65156"/>
  <c r="O214" i="65156"/>
  <c r="O280" i="65156"/>
  <c r="O284" i="65156"/>
  <c r="O285" i="65156"/>
  <c r="O286" i="65156"/>
  <c r="O287" i="65156"/>
  <c r="O289" i="65156"/>
  <c r="O290" i="65156"/>
  <c r="O291" i="65156"/>
  <c r="O294" i="65156"/>
  <c r="O296" i="65156"/>
  <c r="L330" i="65156"/>
  <c r="O338" i="65156"/>
  <c r="I51" i="65156"/>
  <c r="I52" i="65156" s="1"/>
  <c r="O13" i="65156"/>
  <c r="O17" i="65156"/>
  <c r="O19" i="65156"/>
  <c r="O22" i="65156"/>
  <c r="O23" i="65156"/>
  <c r="O24" i="65156"/>
  <c r="O27" i="65156"/>
  <c r="O30" i="65156"/>
  <c r="O31" i="65156"/>
  <c r="O35" i="65156"/>
  <c r="O36" i="65156"/>
  <c r="O37" i="65156"/>
  <c r="O38" i="65156"/>
  <c r="O41" i="65156"/>
  <c r="O42" i="65156"/>
  <c r="O43" i="65156"/>
  <c r="O44" i="65156"/>
  <c r="O47" i="65156"/>
  <c r="O48" i="65156"/>
  <c r="L82" i="65156"/>
  <c r="K62" i="65156"/>
  <c r="O62" i="65156" s="1"/>
  <c r="M113" i="65156"/>
  <c r="O90" i="65156"/>
  <c r="O94" i="65156"/>
  <c r="O98" i="65156"/>
  <c r="O99" i="65156"/>
  <c r="O100" i="65156"/>
  <c r="O101" i="65156"/>
  <c r="O103" i="65156"/>
  <c r="O104" i="65156"/>
  <c r="O105" i="65156"/>
  <c r="O110" i="65156"/>
  <c r="L144" i="65156"/>
  <c r="K124" i="65156"/>
  <c r="O124" i="65156" s="1"/>
  <c r="L175" i="65156"/>
  <c r="K155" i="65156"/>
  <c r="O155" i="65156" s="1"/>
  <c r="O183" i="65156"/>
  <c r="O187" i="65156"/>
  <c r="O191" i="65156"/>
  <c r="O192" i="65156"/>
  <c r="O193" i="65156"/>
  <c r="O194" i="65156"/>
  <c r="O196" i="65156"/>
  <c r="O197" i="65156"/>
  <c r="O198" i="65156"/>
  <c r="O201" i="65156"/>
  <c r="O203" i="65156"/>
  <c r="L237" i="65156"/>
  <c r="K217" i="65156"/>
  <c r="O217" i="65156" s="1"/>
  <c r="O245" i="65156"/>
  <c r="O249" i="65156"/>
  <c r="O251" i="65156"/>
  <c r="O253" i="65156"/>
  <c r="O254" i="65156"/>
  <c r="O255" i="65156"/>
  <c r="O256" i="65156"/>
  <c r="O258" i="65156"/>
  <c r="O259" i="65156"/>
  <c r="O260" i="65156"/>
  <c r="O263" i="65156"/>
  <c r="O265" i="65156"/>
  <c r="L299" i="65156"/>
  <c r="K279" i="65156"/>
  <c r="O279" i="65156" s="1"/>
  <c r="O307" i="65156"/>
  <c r="O311" i="65156"/>
  <c r="O315" i="65156"/>
  <c r="O316" i="65156"/>
  <c r="O317" i="65156"/>
  <c r="O318" i="65156"/>
  <c r="O320" i="65156"/>
  <c r="O321" i="65156"/>
  <c r="O322" i="65156"/>
  <c r="O327" i="65156"/>
  <c r="L361" i="65156"/>
  <c r="K341" i="65156"/>
  <c r="O341" i="65156" s="1"/>
  <c r="O17" i="65157"/>
  <c r="O39" i="65157"/>
  <c r="K11" i="65157"/>
  <c r="M46" i="65157"/>
  <c r="M47" i="65157" s="1"/>
  <c r="M48" i="65157" s="1"/>
  <c r="K19" i="65157"/>
  <c r="O19" i="65157" s="1"/>
  <c r="K31" i="65157"/>
  <c r="O31" i="65157" s="1"/>
  <c r="K37" i="65157"/>
  <c r="O37" i="65157" s="1"/>
  <c r="K41" i="65157"/>
  <c r="O41" i="65157" s="1"/>
  <c r="L49" i="65157"/>
  <c r="O13" i="65158"/>
  <c r="O16" i="65158"/>
  <c r="O32" i="65158"/>
  <c r="K11" i="65158"/>
  <c r="O11" i="65158" s="1"/>
  <c r="M42" i="65158"/>
  <c r="M43" i="65158" s="1"/>
  <c r="M44" i="65158" s="1"/>
  <c r="K19" i="65158"/>
  <c r="O19" i="65158" s="1"/>
  <c r="K35" i="65158"/>
  <c r="O35" i="65158" s="1"/>
  <c r="L45" i="65158"/>
  <c r="J42" i="65159"/>
  <c r="J43" i="65159" s="1"/>
  <c r="J44" i="65159" s="1"/>
  <c r="O13" i="65159"/>
  <c r="O17" i="65159"/>
  <c r="N19" i="65159"/>
  <c r="O19" i="65159" s="1"/>
  <c r="L53" i="65160"/>
  <c r="L54" i="65160" s="1"/>
  <c r="L55" i="65160" s="1"/>
  <c r="O12" i="65160"/>
  <c r="J53" i="65160"/>
  <c r="J54" i="65160" s="1"/>
  <c r="J55" i="65160" s="1"/>
  <c r="N14" i="65160"/>
  <c r="O25" i="65160"/>
  <c r="O29" i="65160"/>
  <c r="O31" i="65160"/>
  <c r="O32" i="65160"/>
  <c r="O36" i="65160"/>
  <c r="O37" i="65160"/>
  <c r="O42" i="65160"/>
  <c r="N44" i="65160"/>
  <c r="L56" i="65160"/>
  <c r="I45" i="65161"/>
  <c r="I46" i="65161" s="1"/>
  <c r="I47" i="65161" s="1"/>
  <c r="L45" i="65161"/>
  <c r="L46" i="65161" s="1"/>
  <c r="L47" i="65161" s="1"/>
  <c r="L48" i="65161" s="1"/>
  <c r="O12" i="65161"/>
  <c r="O13" i="65161"/>
  <c r="O16" i="65161"/>
  <c r="K11" i="65161"/>
  <c r="O11" i="65161" s="1"/>
  <c r="M45" i="65161"/>
  <c r="M46" i="65161" s="1"/>
  <c r="M47" i="65161" s="1"/>
  <c r="K19" i="65161"/>
  <c r="O19" i="65161" s="1"/>
  <c r="O40" i="65161"/>
  <c r="O42" i="65161"/>
  <c r="I38" i="65162"/>
  <c r="I39" i="65162" s="1"/>
  <c r="N38" i="65162"/>
  <c r="O17" i="65162"/>
  <c r="O19" i="65162"/>
  <c r="O22" i="65162"/>
  <c r="O23" i="65162"/>
  <c r="O26" i="65162"/>
  <c r="O28" i="65162"/>
  <c r="O29" i="65162"/>
  <c r="O30" i="65162"/>
  <c r="O35" i="65162"/>
  <c r="I70" i="65162"/>
  <c r="I71" i="65162" s="1"/>
  <c r="M70" i="65162"/>
  <c r="M71" i="65162" s="1"/>
  <c r="N70" i="65162"/>
  <c r="N71" i="65162" s="1"/>
  <c r="O65" i="65162"/>
  <c r="O67" i="65162"/>
  <c r="J101" i="65162"/>
  <c r="M101" i="65162"/>
  <c r="O78" i="65162"/>
  <c r="L38" i="65162"/>
  <c r="K16" i="65162"/>
  <c r="O16" i="65162" s="1"/>
  <c r="J70" i="65162"/>
  <c r="J71" i="65162" s="1"/>
  <c r="L70" i="65162"/>
  <c r="L71" i="65162" s="1"/>
  <c r="O45" i="65162"/>
  <c r="O46" i="65162"/>
  <c r="O49" i="65162"/>
  <c r="O53" i="65162"/>
  <c r="O54" i="65162"/>
  <c r="O55" i="65162"/>
  <c r="O56" i="65162"/>
  <c r="O57" i="65162"/>
  <c r="O59" i="65162"/>
  <c r="O60" i="65162"/>
  <c r="O61" i="65162"/>
  <c r="L101" i="65162"/>
  <c r="L133" i="65162" s="1"/>
  <c r="K81" i="65162"/>
  <c r="O81" i="65162" s="1"/>
  <c r="M132" i="65162"/>
  <c r="O109" i="65162"/>
  <c r="O113" i="65162"/>
  <c r="O118" i="65162"/>
  <c r="O119" i="65162"/>
  <c r="O122" i="65162"/>
  <c r="O124" i="65162"/>
  <c r="O129" i="65162"/>
  <c r="L163" i="65162"/>
  <c r="L164" i="65162" s="1"/>
  <c r="O139" i="65162"/>
  <c r="O140" i="65162"/>
  <c r="O144" i="65162"/>
  <c r="O147" i="65162"/>
  <c r="O149" i="65162"/>
  <c r="O150" i="65162"/>
  <c r="O153" i="65162"/>
  <c r="O155" i="65162"/>
  <c r="L194" i="65162"/>
  <c r="L195" i="65162" s="1"/>
  <c r="O170" i="65162"/>
  <c r="O171" i="65162"/>
  <c r="O175" i="65162"/>
  <c r="O178" i="65162"/>
  <c r="O186" i="65162"/>
  <c r="O191" i="65162"/>
  <c r="N177" i="65162"/>
  <c r="N194" i="65162" s="1"/>
  <c r="O12" i="65163"/>
  <c r="O13" i="65163"/>
  <c r="O21" i="65163"/>
  <c r="O22" i="65163"/>
  <c r="O23" i="65163"/>
  <c r="O24" i="65163"/>
  <c r="O25" i="65163"/>
  <c r="O26" i="65163"/>
  <c r="O27" i="65163"/>
  <c r="O28" i="65163"/>
  <c r="O29" i="65163"/>
  <c r="L40" i="65163"/>
  <c r="O13" i="65164"/>
  <c r="O33" i="65164"/>
  <c r="L36" i="65164"/>
  <c r="L37" i="65164" s="1"/>
  <c r="L38" i="65164" s="1"/>
  <c r="K16" i="65164"/>
  <c r="O16" i="65164" s="1"/>
  <c r="L39" i="65164"/>
  <c r="O12" i="65145"/>
  <c r="O13" i="65145"/>
  <c r="O14" i="65145"/>
  <c r="O25" i="65145"/>
  <c r="O27" i="65145"/>
  <c r="O28" i="65145"/>
  <c r="O29" i="65145"/>
  <c r="O30" i="65145"/>
  <c r="O31" i="65145"/>
  <c r="O32" i="65145"/>
  <c r="O33" i="65145"/>
  <c r="O34" i="65145"/>
  <c r="O35" i="65145"/>
  <c r="O142" i="65145"/>
  <c r="O161" i="65145"/>
  <c r="O162" i="65145"/>
  <c r="J57" i="65145"/>
  <c r="L57" i="65145"/>
  <c r="N57" i="65145"/>
  <c r="K16" i="65145"/>
  <c r="O16" i="65145" s="1"/>
  <c r="K24" i="65145"/>
  <c r="O24" i="65145" s="1"/>
  <c r="I57" i="65145"/>
  <c r="O47" i="65145"/>
  <c r="O48" i="65145"/>
  <c r="O52" i="65145"/>
  <c r="O53" i="65145"/>
  <c r="I88" i="65145"/>
  <c r="M88" i="65145"/>
  <c r="O64" i="65145"/>
  <c r="O65" i="65145"/>
  <c r="O69" i="65145"/>
  <c r="O85" i="65145"/>
  <c r="I119" i="65145"/>
  <c r="M119" i="65145"/>
  <c r="O95" i="65145"/>
  <c r="O96" i="65145"/>
  <c r="O100" i="65145"/>
  <c r="O114" i="65145"/>
  <c r="O116" i="65145"/>
  <c r="I150" i="65145"/>
  <c r="M150" i="65145"/>
  <c r="O126" i="65145"/>
  <c r="O127" i="65145"/>
  <c r="O131" i="65145"/>
  <c r="O145" i="65145"/>
  <c r="O147" i="65145"/>
  <c r="K156" i="65145"/>
  <c r="J184" i="65145"/>
  <c r="M184" i="65145"/>
  <c r="K164" i="65145"/>
  <c r="O164" i="65145" s="1"/>
  <c r="K176" i="65145"/>
  <c r="O176" i="65145" s="1"/>
  <c r="I184" i="65145"/>
  <c r="L184" i="65145"/>
  <c r="O17" i="65144"/>
  <c r="O28" i="65144"/>
  <c r="L40" i="65144"/>
  <c r="K37" i="65163"/>
  <c r="O11" i="65155"/>
  <c r="K39" i="65155"/>
  <c r="J52" i="65156"/>
  <c r="O88" i="65156"/>
  <c r="L145" i="65156"/>
  <c r="O57" i="65156"/>
  <c r="O119" i="65156"/>
  <c r="O212" i="65156"/>
  <c r="O274" i="65156"/>
  <c r="O336" i="65156"/>
  <c r="L42" i="65155"/>
  <c r="O12" i="65155"/>
  <c r="O20" i="65155"/>
  <c r="O32" i="65155"/>
  <c r="O12" i="65156"/>
  <c r="O20" i="65156"/>
  <c r="O58" i="65156"/>
  <c r="O66" i="65156"/>
  <c r="O78" i="65156"/>
  <c r="O89" i="65156"/>
  <c r="O97" i="65156"/>
  <c r="O109" i="65156"/>
  <c r="O120" i="65156"/>
  <c r="O128" i="65156"/>
  <c r="O140" i="65156"/>
  <c r="O151" i="65156"/>
  <c r="O159" i="65156"/>
  <c r="O171" i="65156"/>
  <c r="O182" i="65156"/>
  <c r="O190" i="65156"/>
  <c r="O202" i="65156"/>
  <c r="O213" i="65156"/>
  <c r="O221" i="65156"/>
  <c r="O233" i="65156"/>
  <c r="O244" i="65156"/>
  <c r="O252" i="65156"/>
  <c r="O264" i="65156"/>
  <c r="O275" i="65156"/>
  <c r="O283" i="65156"/>
  <c r="O295" i="65156"/>
  <c r="O306" i="65156"/>
  <c r="O314" i="65156"/>
  <c r="O326" i="65156"/>
  <c r="O337" i="65156"/>
  <c r="O345" i="65156"/>
  <c r="O357" i="65156"/>
  <c r="K16" i="65157"/>
  <c r="O16" i="65157" s="1"/>
  <c r="O11" i="65157"/>
  <c r="O17" i="65158"/>
  <c r="O33" i="65158"/>
  <c r="I42" i="65159"/>
  <c r="I43" i="65159" s="1"/>
  <c r="I44" i="65159" s="1"/>
  <c r="O20" i="65159"/>
  <c r="O15" i="65160"/>
  <c r="O45" i="65160"/>
  <c r="M42" i="65159"/>
  <c r="M43" i="65159" s="1"/>
  <c r="M44" i="65159" s="1"/>
  <c r="K11" i="65159"/>
  <c r="O12" i="65159"/>
  <c r="K31" i="65159"/>
  <c r="O31" i="65159" s="1"/>
  <c r="O32" i="65159"/>
  <c r="O35" i="65159"/>
  <c r="O37" i="65159"/>
  <c r="O38" i="65159"/>
  <c r="O11" i="65160"/>
  <c r="O16" i="65160"/>
  <c r="O20" i="65160"/>
  <c r="K22" i="65160"/>
  <c r="O22" i="65160" s="1"/>
  <c r="O23" i="65160"/>
  <c r="O26" i="65160"/>
  <c r="O30" i="65160"/>
  <c r="N35" i="65160"/>
  <c r="N53" i="65160" s="1"/>
  <c r="N54" i="65160" s="1"/>
  <c r="N55" i="65160" s="1"/>
  <c r="O38" i="65160"/>
  <c r="O40" i="65160"/>
  <c r="O41" i="65160"/>
  <c r="O46" i="65160"/>
  <c r="O48" i="65160"/>
  <c r="O49" i="65160"/>
  <c r="L39" i="65162"/>
  <c r="L40" i="65162"/>
  <c r="L41" i="65162" s="1"/>
  <c r="N39" i="65162"/>
  <c r="O17" i="65161"/>
  <c r="O33" i="65161"/>
  <c r="O37" i="65161"/>
  <c r="J133" i="65162"/>
  <c r="M133" i="65162"/>
  <c r="J39" i="65162"/>
  <c r="M40" i="65162"/>
  <c r="M39" i="65162"/>
  <c r="O11" i="65162"/>
  <c r="O76" i="65162"/>
  <c r="O12" i="65162"/>
  <c r="O20" i="65162"/>
  <c r="O34" i="65162"/>
  <c r="O50" i="65162"/>
  <c r="O66" i="65162"/>
  <c r="O77" i="65162"/>
  <c r="O85" i="65162"/>
  <c r="O97" i="65162"/>
  <c r="O108" i="65162"/>
  <c r="O116" i="65162"/>
  <c r="K143" i="65162"/>
  <c r="O143" i="65162" s="1"/>
  <c r="K174" i="65162"/>
  <c r="O174" i="65162" s="1"/>
  <c r="O189" i="65162"/>
  <c r="O190" i="65162"/>
  <c r="O138" i="65162"/>
  <c r="O169" i="65162"/>
  <c r="O12" i="65164"/>
  <c r="O20" i="65164"/>
  <c r="O32" i="65164"/>
  <c r="N184" i="65145"/>
  <c r="O22" i="65145"/>
  <c r="O63" i="65145"/>
  <c r="O94" i="65145"/>
  <c r="O180" i="65145"/>
  <c r="O11" i="65145"/>
  <c r="O12" i="65144"/>
  <c r="O19" i="65150" l="1"/>
  <c r="K37" i="65150"/>
  <c r="O37" i="65150" s="1"/>
  <c r="K36" i="65152"/>
  <c r="O36" i="65152" s="1"/>
  <c r="O243" i="65156"/>
  <c r="K206" i="65156"/>
  <c r="O206" i="65156" s="1"/>
  <c r="K144" i="65156"/>
  <c r="O144" i="65156" s="1"/>
  <c r="I145" i="65156"/>
  <c r="K113" i="65156"/>
  <c r="O46" i="65156"/>
  <c r="K330" i="65156"/>
  <c r="O330" i="65156" s="1"/>
  <c r="O268" i="65156"/>
  <c r="O113" i="65156"/>
  <c r="N268" i="65156"/>
  <c r="J145" i="65156"/>
  <c r="J362" i="65156"/>
  <c r="O127" i="65156"/>
  <c r="I362" i="65156"/>
  <c r="O150" i="65156"/>
  <c r="N144" i="65156"/>
  <c r="N145" i="65156" s="1"/>
  <c r="O34" i="65156"/>
  <c r="O96" i="65156"/>
  <c r="K299" i="65156"/>
  <c r="O299" i="65156" s="1"/>
  <c r="O305" i="65156"/>
  <c r="O181" i="65156"/>
  <c r="N299" i="65156"/>
  <c r="K175" i="65156"/>
  <c r="O175" i="65156" s="1"/>
  <c r="K361" i="65156"/>
  <c r="K237" i="65156"/>
  <c r="O237" i="65156" s="1"/>
  <c r="J53" i="65156"/>
  <c r="M53" i="65156"/>
  <c r="N361" i="65156"/>
  <c r="N362" i="65156" s="1"/>
  <c r="I53" i="65156"/>
  <c r="K132" i="65162"/>
  <c r="O132" i="65162" s="1"/>
  <c r="K101" i="65162"/>
  <c r="O101" i="65162" s="1"/>
  <c r="K70" i="65162"/>
  <c r="K71" i="65162" s="1"/>
  <c r="O71" i="65162" s="1"/>
  <c r="O44" i="65162"/>
  <c r="K38" i="65162"/>
  <c r="I40" i="65162"/>
  <c r="K184" i="65145"/>
  <c r="K150" i="65145"/>
  <c r="O102" i="65145"/>
  <c r="K88" i="65145"/>
  <c r="O88" i="65145" s="1"/>
  <c r="N119" i="65145"/>
  <c r="O119" i="65145" s="1"/>
  <c r="O42" i="65145"/>
  <c r="O156" i="65145"/>
  <c r="N59" i="65145"/>
  <c r="N58" i="65145" s="1"/>
  <c r="O50" i="65145"/>
  <c r="K37" i="65144"/>
  <c r="K38" i="65144" s="1"/>
  <c r="K42" i="65158"/>
  <c r="O42" i="65158" s="1"/>
  <c r="K51" i="65156"/>
  <c r="O150" i="65145"/>
  <c r="O33" i="65162"/>
  <c r="I133" i="65162"/>
  <c r="O52" i="65162"/>
  <c r="O127" i="65162"/>
  <c r="M362" i="65156"/>
  <c r="L362" i="65156"/>
  <c r="N51" i="65156"/>
  <c r="K36" i="65149"/>
  <c r="O11" i="65164"/>
  <c r="K57" i="65145"/>
  <c r="O57" i="65145" s="1"/>
  <c r="N42" i="65159"/>
  <c r="N43" i="65159" s="1"/>
  <c r="N44" i="65159" s="1"/>
  <c r="K41" i="65153"/>
  <c r="O41" i="65153" s="1"/>
  <c r="N36" i="65151"/>
  <c r="N37" i="65151" s="1"/>
  <c r="N38" i="65151" s="1"/>
  <c r="K36" i="65154"/>
  <c r="J42" i="65153"/>
  <c r="J43" i="65153" s="1"/>
  <c r="K36" i="65151"/>
  <c r="K38" i="65150"/>
  <c r="O38" i="65150" s="1"/>
  <c r="L53" i="65156"/>
  <c r="L54" i="65156" s="1"/>
  <c r="K82" i="65156"/>
  <c r="O82" i="65156" s="1"/>
  <c r="O35" i="65160"/>
  <c r="K45" i="65161"/>
  <c r="K194" i="65162"/>
  <c r="K195" i="65162" s="1"/>
  <c r="O195" i="65162" s="1"/>
  <c r="N195" i="65162"/>
  <c r="N40" i="65162"/>
  <c r="M59" i="65145"/>
  <c r="M58" i="65145" s="1"/>
  <c r="L59" i="65145"/>
  <c r="I59" i="65145"/>
  <c r="I58" i="65145" s="1"/>
  <c r="J59" i="65145"/>
  <c r="J58" i="65145" s="1"/>
  <c r="K42" i="65159"/>
  <c r="O11" i="65159"/>
  <c r="O38" i="65162"/>
  <c r="K39" i="65162"/>
  <c r="O39" i="65162" s="1"/>
  <c r="K40" i="65155"/>
  <c r="O39" i="65155"/>
  <c r="K38" i="65163"/>
  <c r="O37" i="65163"/>
  <c r="K163" i="65162"/>
  <c r="K53" i="65160"/>
  <c r="K46" i="65157"/>
  <c r="O36" i="65164"/>
  <c r="K37" i="65164"/>
  <c r="O184" i="65145"/>
  <c r="K37" i="65152" l="1"/>
  <c r="K38" i="65152" s="1"/>
  <c r="O38" i="65152" s="1"/>
  <c r="K42" i="65153"/>
  <c r="K43" i="65153" s="1"/>
  <c r="O43" i="65153" s="1"/>
  <c r="K362" i="65156"/>
  <c r="O362" i="65156" s="1"/>
  <c r="K145" i="65156"/>
  <c r="O145" i="65156" s="1"/>
  <c r="O361" i="65156"/>
  <c r="K53" i="65156"/>
  <c r="K52" i="65156"/>
  <c r="O51" i="65156"/>
  <c r="K43" i="65158"/>
  <c r="K44" i="65158" s="1"/>
  <c r="O44" i="65158" s="1"/>
  <c r="K133" i="65162"/>
  <c r="O133" i="65162" s="1"/>
  <c r="O70" i="65162"/>
  <c r="K59" i="65145"/>
  <c r="O59" i="65145" s="1"/>
  <c r="O37" i="65144"/>
  <c r="O194" i="65162"/>
  <c r="O36" i="65154"/>
  <c r="K37" i="65154"/>
  <c r="N53" i="65156"/>
  <c r="N52" i="65156"/>
  <c r="O36" i="65149"/>
  <c r="K37" i="65149"/>
  <c r="O36" i="65151"/>
  <c r="K37" i="65151"/>
  <c r="O42" i="65153"/>
  <c r="O45" i="65161"/>
  <c r="K46" i="65161"/>
  <c r="L60" i="65145"/>
  <c r="L58" i="65145"/>
  <c r="O46" i="65157"/>
  <c r="K47" i="65157"/>
  <c r="O163" i="65162"/>
  <c r="K164" i="65162"/>
  <c r="O164" i="65162" s="1"/>
  <c r="O38" i="65163"/>
  <c r="K39" i="65163"/>
  <c r="O39" i="65163" s="1"/>
  <c r="O40" i="65155"/>
  <c r="K41" i="65155"/>
  <c r="O41" i="65155" s="1"/>
  <c r="O42" i="65159"/>
  <c r="K43" i="65159"/>
  <c r="O53" i="65160"/>
  <c r="K54" i="65160"/>
  <c r="O43" i="65158"/>
  <c r="K40" i="65162"/>
  <c r="O40" i="65162" s="1"/>
  <c r="K38" i="65164"/>
  <c r="O38" i="65164" s="1"/>
  <c r="O37" i="65164"/>
  <c r="O38" i="65144"/>
  <c r="K39" i="65144"/>
  <c r="O39" i="65144" s="1"/>
  <c r="O37" i="65152" l="1"/>
  <c r="O53" i="65156"/>
  <c r="O52" i="65156"/>
  <c r="K58" i="65145"/>
  <c r="O58" i="65145" s="1"/>
  <c r="K38" i="65149"/>
  <c r="O38" i="65149" s="1"/>
  <c r="O37" i="65149"/>
  <c r="O37" i="65154"/>
  <c r="K38" i="65154"/>
  <c r="O38" i="65154" s="1"/>
  <c r="K38" i="65151"/>
  <c r="O38" i="65151" s="1"/>
  <c r="O37" i="65151"/>
  <c r="O46" i="65161"/>
  <c r="K47" i="65161"/>
  <c r="O47" i="65161" s="1"/>
  <c r="K55" i="65160"/>
  <c r="O55" i="65160" s="1"/>
  <c r="O54" i="65160"/>
  <c r="K44" i="65159"/>
  <c r="O44" i="65159" s="1"/>
  <c r="O43" i="65159"/>
  <c r="K48" i="65157"/>
  <c r="O48" i="65157" s="1"/>
  <c r="O47" i="65157"/>
</calcChain>
</file>

<file path=xl/sharedStrings.xml><?xml version="1.0" encoding="utf-8"?>
<sst xmlns="http://schemas.openxmlformats.org/spreadsheetml/2006/main" count="1777" uniqueCount="322">
  <si>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</si>
  <si>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</si>
  <si>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</si>
  <si>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</si>
  <si>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</si>
  <si>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</si>
  <si>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</si>
  <si>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</si>
  <si>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</si>
  <si>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</si>
  <si>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</si>
  <si>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</si>
  <si>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</si>
  <si>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</si>
  <si>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</si>
  <si>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</si>
  <si>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</si>
  <si>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</si>
  <si>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Tekuća pričuva Vlade</t>
  </si>
  <si>
    <t xml:space="preserve"> Tekuća pričuva predsjednika Vlade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</si>
  <si>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</si>
  <si>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</si>
  <si>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</si>
  <si>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</si>
  <si>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</si>
  <si>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</si>
  <si>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</si>
  <si>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</si>
  <si>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</si>
  <si>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</si>
  <si>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</si>
  <si>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</si>
  <si>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</si>
  <si>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</si>
  <si>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</si>
  <si>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</si>
  <si>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</si>
  <si>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</si>
  <si>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</si>
  <si>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</si>
  <si>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</si>
  <si>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</si>
  <si>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</si>
  <si>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</si>
  <si>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</si>
  <si>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</si>
  <si>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</si>
  <si>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</si>
  <si>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</si>
  <si>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</si>
  <si>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</si>
  <si>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</si>
  <si>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</si>
  <si>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</si>
  <si>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</si>
  <si>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</si>
  <si>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</si>
  <si>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</si>
  <si>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</si>
  <si>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</si>
  <si>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</si>
  <si>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</si>
  <si>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</si>
  <si>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</si>
  <si>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</si>
  <si>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</si>
  <si>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 xml:space="preserve"> Izdaci za negativne tečajne razlike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</si>
  <si>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</si>
  <si>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</si>
  <si>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</si>
  <si>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</si>
  <si>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</si>
  <si>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</si>
  <si>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</t>
  </si>
  <si>
    <t>Izdaci za otplate dugova</t>
  </si>
  <si>
    <t xml:space="preserve"> Grant za razvoj turizma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</si>
  <si>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</si>
  <si>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</si>
  <si>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</si>
  <si>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Sveučilište u Mostaru</t>
  </si>
  <si>
    <t xml:space="preserve"> Grant za uređenje poljoprivrednog zemljišta</t>
  </si>
  <si>
    <t>UKUPNO</t>
  </si>
  <si>
    <t xml:space="preserve"> Nabavka stalnih sredstava u obliku prava</t>
  </si>
  <si>
    <t xml:space="preserve"> Naknade troškova zaposlenih - volonteri ()</t>
  </si>
  <si>
    <t xml:space="preserve"> Ugovorene i druge posebne usluge-volonteri ()</t>
  </si>
  <si>
    <t xml:space="preserve"> Potpora riznici</t>
  </si>
  <si>
    <t xml:space="preserve"> Ugovorene i druge posebne usluge-prostorni plan</t>
  </si>
  <si>
    <t>Ekon. 
kod</t>
  </si>
  <si>
    <t xml:space="preserve"> Ostali grantovi-izvršenje sudskih presuda i rješenja
 o izvršenju</t>
  </si>
  <si>
    <t xml:space="preserve"> Ugovorene i druge posebne usluge-volonteri (1) (0)</t>
  </si>
  <si>
    <t xml:space="preserve"> Grant za Obrtničku komoru ŽP</t>
  </si>
  <si>
    <t xml:space="preserve"> Grant za sufinanc.nabavke udžbenika učenicima</t>
  </si>
  <si>
    <t xml:space="preserve"> Grant za razvoj poduzetništva, obrta i zadruga</t>
  </si>
  <si>
    <t>Subanalitika</t>
  </si>
  <si>
    <t>BA6017</t>
  </si>
  <si>
    <t>BA6014</t>
  </si>
  <si>
    <t>BA6016</t>
  </si>
  <si>
    <t>BA6001</t>
  </si>
  <si>
    <t>BA6008</t>
  </si>
  <si>
    <t>BA6007</t>
  </si>
  <si>
    <t>BA6018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</si>
  <si>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</si>
  <si>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</si>
  <si>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</si>
  <si>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</si>
  <si>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</si>
  <si>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</si>
  <si>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</si>
  <si>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</si>
  <si>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IA6004</t>
  </si>
  <si>
    <t>IA6002</t>
  </si>
  <si>
    <t>JA6004</t>
  </si>
  <si>
    <t>JA6008</t>
  </si>
  <si>
    <t>JA6005</t>
  </si>
  <si>
    <t>JA6007</t>
  </si>
  <si>
    <t>KA6007</t>
  </si>
  <si>
    <t>KA6004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</si>
  <si>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</si>
  <si>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</si>
  <si>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</si>
  <si>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</si>
  <si>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</si>
  <si>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</si>
  <si>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</si>
  <si>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</si>
  <si>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>iz prorač.
sredstava</t>
  </si>
  <si>
    <t>iz ostalih izvora</t>
  </si>
  <si>
    <t xml:space="preserve"> Grant za sufinanciranje osn.i srednjeg obrazovanja djece s 
 posebnim potrebama</t>
  </si>
  <si>
    <t xml:space="preserve"> Grant za sufinanc.profesionalne vatrogasne postrojbe</t>
  </si>
  <si>
    <t>HA6003</t>
  </si>
  <si>
    <t>HA6004</t>
  </si>
  <si>
    <t>KA6012</t>
  </si>
  <si>
    <t>KA6013</t>
  </si>
  <si>
    <t>FA6003</t>
  </si>
  <si>
    <t>FA6004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</si>
  <si>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</si>
  <si>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</si>
  <si>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</si>
  <si>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</si>
  <si>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</si>
  <si>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ŽUPANIJSKA UPRAVA CIVILNE ZAŠTITE</t>
  </si>
  <si>
    <t>KANTONALNO TUŽITELJSTVO POSAVSKOG KANTONA ORAŠJE</t>
  </si>
  <si>
    <t xml:space="preserve"> Kapitalni grant za razvoj poduzetništva, obrta i zadruga</t>
  </si>
  <si>
    <t xml:space="preserve"> Kapitalni grant za uređenje poljoprivrednog zemljišta</t>
  </si>
  <si>
    <t xml:space="preserve"> Kapitalni grant za vodoprivredu</t>
  </si>
  <si>
    <t>Funkcija</t>
  </si>
  <si>
    <t>0111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</si>
  <si>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</si>
  <si>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</si>
  <si>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</si>
  <si>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</si>
  <si>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</si>
  <si>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</si>
  <si>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</si>
  <si>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</si>
  <si>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</si>
  <si>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</si>
  <si>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</si>
  <si>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</si>
  <si>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</si>
  <si>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</si>
  <si>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</si>
  <si>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</si>
  <si>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</si>
  <si>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</si>
  <si>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 xml:space="preserve"> Povjerenstva po Zakonu o drž.službenicima i namještenic.</t>
  </si>
  <si>
    <t>EA6001</t>
  </si>
  <si>
    <t>JA6009</t>
  </si>
  <si>
    <t>JA6010</t>
  </si>
  <si>
    <t xml:space="preserve"> Grant za pomoć pri stambenom zbrinjavanju mladih obitelji 
 i socijalnih kategorija</t>
  </si>
  <si>
    <t>EA6002</t>
  </si>
  <si>
    <t xml:space="preserve"> Ugovorene i dr.pos.usluge - troškovi izvršenja mjere pritvora</t>
  </si>
  <si>
    <t xml:space="preserve"> Izdaci za inozemne kamate-Koreja</t>
  </si>
  <si>
    <t xml:space="preserve"> Izdaci za inozemne kamate-Austrija</t>
  </si>
  <si>
    <t>Vanjske otplate-Koreja</t>
  </si>
  <si>
    <t>Vanjske otplate-Austrija</t>
  </si>
  <si>
    <t xml:space="preserve"> Ugovorene i dr. posebne usluge-sufinanc.prijema vježbenika</t>
  </si>
  <si>
    <t>BA6021</t>
  </si>
  <si>
    <t xml:space="preserve"> Grant za udruge roditelja djece s posebnim potrebama</t>
  </si>
  <si>
    <t>HA6005</t>
  </si>
  <si>
    <t>BA6019</t>
  </si>
  <si>
    <t>5 (6)</t>
  </si>
  <si>
    <t>14 (15)</t>
  </si>
  <si>
    <t>10 (11)</t>
  </si>
  <si>
    <t>10=8+9</t>
  </si>
  <si>
    <t>14=12+13</t>
  </si>
  <si>
    <t>RAZDJEL:</t>
  </si>
  <si>
    <t>NAZIV RAZDJELA:</t>
  </si>
  <si>
    <t>SLUŽBA ZA ODNOSE S JAVNOŠĆU VLADE ŽP</t>
  </si>
  <si>
    <t>ZAJEDNIČKA SLUŽBA VLADE ŽP</t>
  </si>
  <si>
    <t>MINISTARSTVO UNUTARNJIH POSLOVA ŽP</t>
  </si>
  <si>
    <t>MINISTARSTVO PRAVOSUĐA I UPRAVE ŽP</t>
  </si>
  <si>
    <t>OPĆINSKI SUD U ORAŠJU</t>
  </si>
  <si>
    <t>OPĆINSKO PRAVOBRANITELJSTVO ORAŠJE</t>
  </si>
  <si>
    <t>OPĆINSKO PRAVOBRANITELJSTVO ODŽAK</t>
  </si>
  <si>
    <t>MINISTARSTVO FINANCIJA ŽP</t>
  </si>
  <si>
    <t>SREDNJA ŠKOLA PERE ZEČEVIĆA U ODŽAKU</t>
  </si>
  <si>
    <t>SREDNJA STRUKOVNA ŠKOLA ORAŠJE U ORAŠJU</t>
  </si>
  <si>
    <t>OSNOVNA ŠKOLA ORAŠJE U ORAŠJU</t>
  </si>
  <si>
    <t>OSNOVNA ŠKOLA VLADIMIRA NAZORA U ODŽAKU</t>
  </si>
  <si>
    <t>OSNOVNA ŠKOLA BRAĆE RADIĆA U DOMALJEVCU</t>
  </si>
  <si>
    <t>MINISTARSTVO BRANITELJA ŽP</t>
  </si>
  <si>
    <t>AGENCIJA ZA PRIVATIZACIJU U ŽP</t>
  </si>
  <si>
    <t>Gornja granica razdjela za stupac 12:</t>
  </si>
  <si>
    <t>URED ZA ZAKONODAVSTVO VLADE ŽP</t>
  </si>
  <si>
    <t>URED ZA OBNOVU, STAMB.ZBRINJ.I RAS.OSOBE</t>
  </si>
  <si>
    <t>ŽUP.ZAVOD ZA PRUŽANJE PRAVNE POMOĆI</t>
  </si>
  <si>
    <t>MINIST.GOSPODARSTVA, RADA I PROST.UREĐENJA</t>
  </si>
  <si>
    <t>MINISTARSTVO ZDRAVSTVA I SOC.POLITIKE ŽP</t>
  </si>
  <si>
    <t>MINIST.PROMETA, VEZA I ZAŠTITE OKOLIŠA ŽP</t>
  </si>
  <si>
    <t>MINIST.POLJOPR.,VODOPR.I ŠUMARSTVA ŽP</t>
  </si>
  <si>
    <t>MINIST.PROSVJETE, ZNAN., KULTURE I SPORTA ŽP</t>
  </si>
  <si>
    <t>ŠKOLSKI CENTAR FRA M.NEDIĆA U ORAŠJU</t>
  </si>
  <si>
    <t>OSNOVNA ŠKOLA R.BOŠKOVIĆA U DONJOJ MAHALI</t>
  </si>
  <si>
    <t>OSNOVNA ŠKOLA FRA I.STARČEVIĆA U TOLISI</t>
  </si>
  <si>
    <t>OSNOVNA ŠKOLA STJEPANA RADIĆA U BOKU</t>
  </si>
  <si>
    <t>OSNOVNA ŠKOLA A.G.MATOŠA U VIDOVICAMA</t>
  </si>
  <si>
    <t>KANTONALNO TUŽITELJSTVO PK U ORAŠJU</t>
  </si>
  <si>
    <t>ŽUP.UPRAVA ZA INSPEKCIJSKE POSLOVE</t>
  </si>
  <si>
    <t>ZAJEDNIČKA SLUŽBA VLADE ŽUPANIJE POSAVSKE</t>
  </si>
  <si>
    <t>MINISTARSTVO UNUTARNJIH POSLOVA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</si>
  <si>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</si>
  <si>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</si>
  <si>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</si>
  <si>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</si>
  <si>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</si>
  <si>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</si>
  <si>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</si>
  <si>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</si>
  <si>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AGENCIJA ZA PRIVATIZACIJU U ŽUPANIJI POSAVSKOJ</t>
  </si>
  <si>
    <t>RAZDJEL</t>
  </si>
  <si>
    <t>NAZIV RAZDJELA</t>
  </si>
  <si>
    <t>UVODNE NAPOMENE</t>
  </si>
  <si>
    <t>Općinski sud u Orašju</t>
  </si>
  <si>
    <t>Općinsko pravobraniteljstvo Orašje</t>
  </si>
  <si>
    <t>Općinsko pravobraniteljstvo Odžak</t>
  </si>
  <si>
    <t>Županijski Zavod za pružanje pravne pomoći</t>
  </si>
  <si>
    <t>Ured za zakonodavstvo Vlade Županije Posavske</t>
  </si>
  <si>
    <t>Služba za odnose s javnošću Vlade Županije Posavske</t>
  </si>
  <si>
    <t>Ured za obnovu, stambeno zbrinjavanje i raseljene osobe Vlade Županije Posavske</t>
  </si>
  <si>
    <t>Srednja škola Pere Zečevića u Odžaku</t>
  </si>
  <si>
    <t>Školski centar Fra Martina Nedića u Orašju</t>
  </si>
  <si>
    <t>Srednja strukovna škola u Orašju</t>
  </si>
  <si>
    <t>Osnovna škola Orašje u Orašju</t>
  </si>
  <si>
    <t>Osnovna škola Vladimira Nazora u Odžaku</t>
  </si>
  <si>
    <t>Osnovna škola Ruđera Boškovića u Donjoj Mahali</t>
  </si>
  <si>
    <t>Osnovna škola Fra Ilije Starčevića u Tolisi</t>
  </si>
  <si>
    <t>Osnovna škola Stjepana Radića u Boku</t>
  </si>
  <si>
    <t>Osnovna škola Antuna Gustava Matoša u Vidovicama</t>
  </si>
  <si>
    <t>Osnovna škola Braće Radića u Domaljevcu</t>
  </si>
  <si>
    <t>(nema)</t>
  </si>
  <si>
    <t>Datum zahtjeva:</t>
  </si>
  <si>
    <t>Županijski arhiv</t>
  </si>
  <si>
    <t xml:space="preserve"> Kapitalni grant</t>
  </si>
  <si>
    <t>7 (8)</t>
  </si>
  <si>
    <t>DA6001</t>
  </si>
  <si>
    <t xml:space="preserve"> Doprinosi za beneficirani radni staž 19996-1998</t>
  </si>
  <si>
    <t>07</t>
  </si>
  <si>
    <t>0130</t>
  </si>
  <si>
    <t>ŽUPANIJSKI ARHIV</t>
  </si>
  <si>
    <t>FA6005</t>
  </si>
  <si>
    <t xml:space="preserve"> Kapitalni grant jedinicama lokalne samouprave za razvoj poduzetničke infratsrukture</t>
  </si>
  <si>
    <t xml:space="preserve"> Grant neprofitnim organizacijama i udrugama građana</t>
  </si>
  <si>
    <t xml:space="preserve"> Grant političkim strankama</t>
  </si>
  <si>
    <t xml:space="preserve"> Grant nižim razinama vlasti</t>
  </si>
  <si>
    <t>11 (13)</t>
  </si>
  <si>
    <t xml:space="preserve"> Grant za šumarstvo</t>
  </si>
  <si>
    <t xml:space="preserve"> Grant za poljoprivredu</t>
  </si>
  <si>
    <t xml:space="preserve"> Grant za vodoprivredu</t>
  </si>
  <si>
    <t>KA6014</t>
  </si>
  <si>
    <t xml:space="preserve"> Nabavka materijala i sitnog inventara-obroci za učenike i-V razreda</t>
  </si>
  <si>
    <t xml:space="preserve"> Grant za financiranje visokog obrazovanja    
</t>
  </si>
  <si>
    <t xml:space="preserve"> Grant za sufinanciranje prijevoza učenika</t>
  </si>
  <si>
    <t xml:space="preserve"> Grant za informiranje</t>
  </si>
  <si>
    <t xml:space="preserve"> Grant za financiranje vjerskih zajednica</t>
  </si>
  <si>
    <t xml:space="preserve"> Grant za sport</t>
  </si>
  <si>
    <t xml:space="preserve"> Grant za kulturu</t>
  </si>
  <si>
    <t xml:space="preserve"> Nabavka opreme - vatrogasna postrojba</t>
  </si>
  <si>
    <t>NA8001</t>
  </si>
  <si>
    <t xml:space="preserve"> Grant za zdravstvene institucije i centre za soc.rad</t>
  </si>
  <si>
    <t xml:space="preserve"> Grant za zdravstvene potrebe</t>
  </si>
  <si>
    <t xml:space="preserve"> Grant za socijalne potrebe</t>
  </si>
  <si>
    <t>INDEKS</t>
  </si>
  <si>
    <t>15=14/10</t>
  </si>
  <si>
    <t xml:space="preserve"> Grant za branitelje i stradalnike Domovinskog rata</t>
  </si>
  <si>
    <t xml:space="preserve">     koji potom cjeloviti zahtjev za razdjel dostavlja Ministarstvu financija. </t>
  </si>
  <si>
    <t>1. Na radnim listovima odaberite Vaš razdjel. Ovisno o razdjelu otvoriti će Vam se ili samo jedna tablica za razdjel ili više tablica (ukoliko razdjel ima porač.institucije/potrošačke jedinice).</t>
  </si>
  <si>
    <r>
      <t xml:space="preserve">3. Po zavšetku unosa zahtjeva, upišite datum zahtjeva, isprintajte tablice te ih u </t>
    </r>
    <r>
      <rPr>
        <b/>
        <sz val="12"/>
        <rFont val="Arial"/>
        <family val="2"/>
        <charset val="238"/>
      </rPr>
      <t>elektronskoj</t>
    </r>
    <r>
      <rPr>
        <sz val="12"/>
        <rFont val="Arial"/>
        <family val="2"/>
        <charset val="238"/>
      </rPr>
      <t xml:space="preserve"> i </t>
    </r>
    <r>
      <rPr>
        <b/>
        <sz val="12"/>
        <rFont val="Arial"/>
        <family val="2"/>
        <charset val="238"/>
      </rPr>
      <t>papirnoj</t>
    </r>
    <r>
      <rPr>
        <sz val="12"/>
        <rFont val="Arial"/>
        <family val="2"/>
        <charset val="238"/>
      </rPr>
      <t xml:space="preserve"> formi, skupa s pratećim obrascima, dostavite u Ministarstvo financija 
    (ruzica.zivkovic@zupanijaposavska.ba). Ukoliko se pojavi neki problem pri unosu kontaktirajte nas na broj: 031 713 265, lok. 167.</t>
    </r>
  </si>
  <si>
    <t>4. Proračunski zahtjevi i prateći obrasci moraju biti potpisani i opečaćeni, te s jasno naznačenim datumom.</t>
  </si>
  <si>
    <r>
      <t xml:space="preserve">5. Sukladno utvrđenim organizacijskim kodovima, </t>
    </r>
    <r>
      <rPr>
        <b/>
        <sz val="12"/>
        <rFont val="Arial"/>
        <family val="2"/>
        <charset val="238"/>
      </rPr>
      <t>svaka proračunska institucija/potrošačka jedinica svoj zahtjev mora najprije dostaviti nadležnom razdjelu</t>
    </r>
    <r>
      <rPr>
        <sz val="12"/>
        <rFont val="Arial"/>
        <family val="2"/>
        <charset val="238"/>
      </rPr>
      <t xml:space="preserve"> (vidi donju tablicu),</t>
    </r>
  </si>
  <si>
    <r>
      <t xml:space="preserve">2. Nakon popunjavanja tablica, ukoliko je probijena utvrđena gornja granica za </t>
    </r>
    <r>
      <rPr>
        <b/>
        <sz val="12"/>
        <rFont val="Arial"/>
        <family val="2"/>
        <charset val="238"/>
      </rPr>
      <t>stupac 12. (izvor: proračunski prihodi)</t>
    </r>
    <r>
      <rPr>
        <sz val="12"/>
        <rFont val="Arial"/>
        <family val="2"/>
        <charset val="238"/>
      </rPr>
      <t>, na tablici razdjela vidjeti ćete upozorenje "PROBIJEN LIMIT!!!"</t>
    </r>
  </si>
  <si>
    <t>PRORAČUNSKE INSTITUCIJE/POTROŠAČKE JEDINICE</t>
  </si>
  <si>
    <t>ZAHTJEV za 2024.</t>
  </si>
  <si>
    <t>PRORAČUN za 2023./
Izmjene i dopune</t>
  </si>
  <si>
    <t>PRORAČUNSKI ZAHTJEV ZA 2024 GODINU</t>
  </si>
  <si>
    <t>PRORAČUNSKI ZAHTJEV ZA 2024. GODINU</t>
  </si>
  <si>
    <r>
      <t xml:space="preserve"> Ugovorene i dr. posebne usluge-volonteri (11) (</t>
    </r>
    <r>
      <rPr>
        <u/>
        <sz val="10"/>
        <rFont val="Arial"/>
        <family val="2"/>
        <charset val="238"/>
      </rPr>
      <t>______</t>
    </r>
    <r>
      <rPr>
        <sz val="10"/>
        <rFont val="Arial"/>
        <family val="2"/>
        <charset val="238"/>
      </rPr>
      <t>)</t>
    </r>
  </si>
  <si>
    <r>
      <t xml:space="preserve"> Naknade troškova zaposlenih - volonteri (11) (</t>
    </r>
    <r>
      <rPr>
        <b/>
        <sz val="10"/>
        <rFont val="Arial"/>
        <family val="2"/>
        <charset val="238"/>
      </rPr>
      <t>_______</t>
    </r>
    <r>
      <rPr>
        <sz val="10"/>
        <rFont val="Arial"/>
        <family val="2"/>
        <charset val="238"/>
      </rPr>
      <t>)</t>
    </r>
  </si>
  <si>
    <t>BA60122</t>
  </si>
  <si>
    <t xml:space="preserve"> Grant za Muzej Franjevačkog samostana Tolisa Vrata Bosne</t>
  </si>
  <si>
    <t xml:space="preserve"> Nabavka zemljišta</t>
  </si>
  <si>
    <t>3 (4)</t>
  </si>
  <si>
    <t>URED ZA RAZVOJ, EU.INTEGRACIJE I BORBU PROTV KORUPCIJE ŽP</t>
  </si>
  <si>
    <t>242 (244)</t>
  </si>
  <si>
    <t>41 (42)</t>
  </si>
  <si>
    <t>11 (12)</t>
  </si>
  <si>
    <t>27 (30)</t>
  </si>
  <si>
    <t>KA6016</t>
  </si>
  <si>
    <t xml:space="preserve"> Grant za predškolsko, osnovno i srednje obrazovanje</t>
  </si>
  <si>
    <t>KA6015</t>
  </si>
  <si>
    <t xml:space="preserve"> Grant za sufinanciranje nabavke udžbenika učenicima</t>
  </si>
  <si>
    <t>47 (47)</t>
  </si>
  <si>
    <t>41 (46)</t>
  </si>
  <si>
    <t>54 (55)</t>
  </si>
  <si>
    <t>103 (108)</t>
  </si>
  <si>
    <t>29 (29)</t>
  </si>
  <si>
    <t>37 (37)</t>
  </si>
  <si>
    <t>43 (45)</t>
  </si>
  <si>
    <t>18 (19)</t>
  </si>
  <si>
    <t>30 (31)</t>
  </si>
  <si>
    <t>13 (14)</t>
  </si>
  <si>
    <t>Ured za razvoj, europske integracije i borbu protiv korupcije Županije Posavske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</si>
</sst>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n_-;\-* #,##0.00\ _k_n_-;_-* &quot;-&quot;??\ _k_n_-;_-@_-"/>
    <numFmt numFmtId="165" formatCode="#,##0\ &quot;KM&quot;;\-#,##0\ &quot;KM&quot;"/>
    <numFmt numFmtId="166" formatCode="#,##0\ [$KM-101A]"/>
    <numFmt numFmtId="167" formatCode="dd/mm/yy/;@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9" fillId="0" borderId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4" fillId="0" borderId="1" xfId="2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4" fillId="0" borderId="2" xfId="2" applyNumberFormat="1" applyFont="1" applyBorder="1" applyAlignment="1">
      <alignment horizontal="center"/>
    </xf>
    <xf numFmtId="0" fontId="4" fillId="0" borderId="2" xfId="2" applyFont="1" applyBorder="1"/>
    <xf numFmtId="0" fontId="5" fillId="0" borderId="2" xfId="2" applyFont="1" applyBorder="1"/>
    <xf numFmtId="0" fontId="3" fillId="0" borderId="3" xfId="2" applyBorder="1"/>
    <xf numFmtId="0" fontId="3" fillId="0" borderId="4" xfId="2" applyBorder="1"/>
    <xf numFmtId="0" fontId="3" fillId="0" borderId="2" xfId="2" applyBorder="1"/>
    <xf numFmtId="0" fontId="3" fillId="0" borderId="5" xfId="2" applyBorder="1"/>
    <xf numFmtId="0" fontId="4" fillId="0" borderId="5" xfId="2" applyFont="1" applyBorder="1"/>
    <xf numFmtId="0" fontId="4" fillId="0" borderId="2" xfId="0" applyFont="1" applyBorder="1"/>
    <xf numFmtId="0" fontId="3" fillId="0" borderId="6" xfId="2" applyBorder="1"/>
    <xf numFmtId="3" fontId="3" fillId="0" borderId="4" xfId="2" applyNumberFormat="1" applyBorder="1"/>
    <xf numFmtId="0" fontId="0" fillId="0" borderId="7" xfId="0" applyBorder="1"/>
    <xf numFmtId="0" fontId="5" fillId="0" borderId="2" xfId="0" applyFont="1" applyBorder="1"/>
    <xf numFmtId="0" fontId="4" fillId="0" borderId="9" xfId="2" applyFont="1" applyBorder="1"/>
    <xf numFmtId="0" fontId="3" fillId="0" borderId="0" xfId="2"/>
    <xf numFmtId="3" fontId="3" fillId="0" borderId="11" xfId="2" applyNumberFormat="1" applyBorder="1"/>
    <xf numFmtId="2" fontId="4" fillId="0" borderId="0" xfId="2" applyNumberFormat="1" applyFont="1"/>
    <xf numFmtId="3" fontId="3" fillId="0" borderId="0" xfId="2" applyNumberFormat="1"/>
    <xf numFmtId="0" fontId="5" fillId="0" borderId="1" xfId="2" applyFont="1" applyBorder="1"/>
    <xf numFmtId="0" fontId="4" fillId="0" borderId="0" xfId="2" applyFont="1"/>
    <xf numFmtId="3" fontId="4" fillId="0" borderId="2" xfId="2" applyNumberFormat="1" applyFont="1" applyBorder="1" applyAlignment="1">
      <alignment horizontal="center"/>
    </xf>
    <xf numFmtId="3" fontId="9" fillId="0" borderId="2" xfId="2" applyNumberFormat="1" applyFont="1" applyBorder="1"/>
    <xf numFmtId="3" fontId="4" fillId="0" borderId="4" xfId="2" applyNumberFormat="1" applyFont="1" applyBorder="1"/>
    <xf numFmtId="165" fontId="8" fillId="0" borderId="10" xfId="2" applyNumberFormat="1" applyFont="1" applyBorder="1"/>
    <xf numFmtId="0" fontId="3" fillId="0" borderId="1" xfId="2" applyBorder="1" applyAlignment="1">
      <alignment vertical="center"/>
    </xf>
    <xf numFmtId="0" fontId="3" fillId="0" borderId="2" xfId="2" applyBorder="1" applyAlignment="1">
      <alignment vertical="center"/>
    </xf>
    <xf numFmtId="0" fontId="3" fillId="0" borderId="5" xfId="2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9" fillId="0" borderId="2" xfId="2" applyFont="1" applyBorder="1"/>
    <xf numFmtId="3" fontId="9" fillId="0" borderId="2" xfId="3" applyNumberFormat="1" applyBorder="1"/>
    <xf numFmtId="3" fontId="4" fillId="0" borderId="2" xfId="3" applyNumberFormat="1" applyFont="1" applyBorder="1"/>
    <xf numFmtId="3" fontId="9" fillId="0" borderId="7" xfId="3" applyNumberFormat="1" applyBorder="1"/>
    <xf numFmtId="3" fontId="5" fillId="0" borderId="2" xfId="3" applyNumberFormat="1" applyFont="1" applyBorder="1"/>
    <xf numFmtId="3" fontId="4" fillId="0" borderId="7" xfId="3" applyNumberFormat="1" applyFont="1" applyBorder="1"/>
    <xf numFmtId="3" fontId="4" fillId="4" borderId="2" xfId="3" applyNumberFormat="1" applyFont="1" applyFill="1" applyBorder="1"/>
    <xf numFmtId="3" fontId="9" fillId="4" borderId="2" xfId="3" applyNumberFormat="1" applyFill="1" applyBorder="1"/>
    <xf numFmtId="3" fontId="5" fillId="4" borderId="2" xfId="3" applyNumberFormat="1" applyFont="1" applyFill="1" applyBorder="1"/>
    <xf numFmtId="3" fontId="3" fillId="0" borderId="7" xfId="2" applyNumberFormat="1" applyBorder="1"/>
    <xf numFmtId="3" fontId="4" fillId="2" borderId="7" xfId="2" applyNumberFormat="1" applyFont="1" applyFill="1" applyBorder="1"/>
    <xf numFmtId="3" fontId="5" fillId="0" borderId="7" xfId="2" applyNumberFormat="1" applyFont="1" applyBorder="1"/>
    <xf numFmtId="3" fontId="4" fillId="0" borderId="7" xfId="2" applyNumberFormat="1" applyFont="1" applyBorder="1" applyAlignment="1">
      <alignment horizontal="right"/>
    </xf>
    <xf numFmtId="3" fontId="4" fillId="0" borderId="7" xfId="2" applyNumberFormat="1" applyFont="1" applyBorder="1"/>
    <xf numFmtId="3" fontId="7" fillId="0" borderId="2" xfId="2" applyNumberFormat="1" applyFont="1" applyBorder="1"/>
    <xf numFmtId="3" fontId="5" fillId="0" borderId="2" xfId="2" applyNumberFormat="1" applyFont="1" applyBorder="1" applyAlignment="1">
      <alignment vertical="center"/>
    </xf>
    <xf numFmtId="3" fontId="3" fillId="0" borderId="2" xfId="2" applyNumberFormat="1" applyBorder="1"/>
    <xf numFmtId="3" fontId="4" fillId="0" borderId="2" xfId="2" applyNumberFormat="1" applyFont="1" applyBorder="1" applyAlignment="1">
      <alignment horizontal="right"/>
    </xf>
    <xf numFmtId="0" fontId="4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0" fontId="3" fillId="0" borderId="1" xfId="2" applyBorder="1"/>
    <xf numFmtId="0" fontId="4" fillId="0" borderId="1" xfId="2" applyFont="1" applyBorder="1"/>
    <xf numFmtId="3" fontId="4" fillId="0" borderId="2" xfId="2" applyNumberFormat="1" applyFont="1" applyBorder="1"/>
    <xf numFmtId="0" fontId="3" fillId="0" borderId="0" xfId="2" applyAlignment="1">
      <alignment horizontal="center"/>
    </xf>
    <xf numFmtId="3" fontId="5" fillId="0" borderId="2" xfId="2" applyNumberFormat="1" applyFont="1" applyBorder="1"/>
    <xf numFmtId="3" fontId="4" fillId="2" borderId="2" xfId="2" applyNumberFormat="1" applyFont="1" applyFill="1" applyBorder="1"/>
    <xf numFmtId="0" fontId="4" fillId="0" borderId="7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17" fillId="0" borderId="2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7" fillId="0" borderId="2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16" fillId="0" borderId="8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3" fillId="0" borderId="2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3" fontId="5" fillId="0" borderId="7" xfId="10" applyNumberFormat="1" applyFont="1" applyBorder="1"/>
    <xf numFmtId="3" fontId="2" fillId="0" borderId="2" xfId="10" applyNumberFormat="1" applyBorder="1"/>
    <xf numFmtId="3" fontId="5" fillId="4" borderId="2" xfId="10" applyNumberFormat="1" applyFont="1" applyFill="1" applyBorder="1"/>
    <xf numFmtId="3" fontId="5" fillId="0" borderId="2" xfId="10" applyNumberFormat="1" applyFont="1" applyBorder="1"/>
    <xf numFmtId="0" fontId="4" fillId="0" borderId="9" xfId="2" applyFont="1" applyBorder="1" applyAlignment="1">
      <alignment horizontal="center" vertical="center" wrapText="1"/>
    </xf>
    <xf numFmtId="3" fontId="5" fillId="0" borderId="7" xfId="10" applyNumberFormat="1" applyFont="1" applyBorder="1" applyAlignment="1">
      <alignment vertical="center"/>
    </xf>
    <xf numFmtId="3" fontId="6" fillId="3" borderId="2" xfId="3" applyNumberFormat="1" applyFont="1" applyFill="1" applyBorder="1"/>
    <xf numFmtId="3" fontId="6" fillId="3" borderId="2" xfId="2" applyNumberFormat="1" applyFont="1" applyFill="1" applyBorder="1"/>
    <xf numFmtId="3" fontId="11" fillId="3" borderId="2" xfId="2" applyNumberFormat="1" applyFont="1" applyFill="1" applyBorder="1"/>
    <xf numFmtId="3" fontId="11" fillId="3" borderId="2" xfId="2" applyNumberFormat="1" applyFont="1" applyFill="1" applyBorder="1" applyAlignment="1">
      <alignment horizontal="right"/>
    </xf>
    <xf numFmtId="3" fontId="6" fillId="3" borderId="4" xfId="2" applyNumberFormat="1" applyFont="1" applyFill="1" applyBorder="1"/>
    <xf numFmtId="0" fontId="6" fillId="0" borderId="0" xfId="2" applyFont="1"/>
    <xf numFmtId="3" fontId="6" fillId="0" borderId="0" xfId="2" applyNumberFormat="1" applyFont="1"/>
    <xf numFmtId="0" fontId="6" fillId="3" borderId="4" xfId="2" applyFont="1" applyFill="1" applyBorder="1"/>
    <xf numFmtId="3" fontId="11" fillId="3" borderId="4" xfId="2" applyNumberFormat="1" applyFont="1" applyFill="1" applyBorder="1"/>
    <xf numFmtId="3" fontId="6" fillId="0" borderId="11" xfId="2" applyNumberFormat="1" applyFont="1" applyBorder="1"/>
    <xf numFmtId="0" fontId="6" fillId="3" borderId="2" xfId="2" applyFont="1" applyFill="1" applyBorder="1"/>
    <xf numFmtId="0" fontId="14" fillId="0" borderId="1" xfId="2" applyFont="1" applyBorder="1" applyAlignment="1">
      <alignment horizontal="center"/>
    </xf>
    <xf numFmtId="0" fontId="3" fillId="0" borderId="7" xfId="2" applyBorder="1"/>
    <xf numFmtId="3" fontId="2" fillId="0" borderId="1" xfId="10" applyNumberFormat="1" applyBorder="1"/>
    <xf numFmtId="3" fontId="5" fillId="0" borderId="1" xfId="10" applyNumberFormat="1" applyFont="1" applyBorder="1"/>
    <xf numFmtId="3" fontId="5" fillId="4" borderId="1" xfId="10" applyNumberFormat="1" applyFont="1" applyFill="1" applyBorder="1"/>
    <xf numFmtId="3" fontId="7" fillId="0" borderId="1" xfId="10" applyNumberFormat="1" applyFont="1" applyBorder="1"/>
    <xf numFmtId="0" fontId="2" fillId="0" borderId="5" xfId="10" applyBorder="1"/>
    <xf numFmtId="0" fontId="4" fillId="0" borderId="5" xfId="2" applyFont="1" applyBorder="1" applyAlignment="1">
      <alignment horizontal="center"/>
    </xf>
    <xf numFmtId="0" fontId="4" fillId="0" borderId="15" xfId="2" applyFont="1" applyBorder="1" applyAlignment="1">
      <alignment horizontal="center" vertical="center" wrapText="1"/>
    </xf>
    <xf numFmtId="3" fontId="4" fillId="0" borderId="1" xfId="3" applyNumberFormat="1" applyFont="1" applyBorder="1"/>
    <xf numFmtId="3" fontId="9" fillId="0" borderId="1" xfId="3" applyNumberFormat="1" applyBorder="1"/>
    <xf numFmtId="3" fontId="3" fillId="0" borderId="1" xfId="2" applyNumberFormat="1" applyBorder="1"/>
    <xf numFmtId="3" fontId="4" fillId="2" borderId="1" xfId="2" applyNumberFormat="1" applyFont="1" applyFill="1" applyBorder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3" fillId="0" borderId="3" xfId="2" applyNumberFormat="1" applyBorder="1"/>
    <xf numFmtId="3" fontId="4" fillId="4" borderId="1" xfId="3" applyNumberFormat="1" applyFont="1" applyFill="1" applyBorder="1"/>
    <xf numFmtId="3" fontId="9" fillId="4" borderId="1" xfId="3" applyNumberFormat="1" applyFill="1" applyBorder="1"/>
    <xf numFmtId="3" fontId="4" fillId="0" borderId="1" xfId="2" applyNumberFormat="1" applyFont="1" applyBorder="1" applyAlignment="1">
      <alignment horizontal="center"/>
    </xf>
    <xf numFmtId="3" fontId="5" fillId="0" borderId="1" xfId="2" applyNumberFormat="1" applyFont="1" applyBorder="1"/>
    <xf numFmtId="3" fontId="9" fillId="0" borderId="1" xfId="2" applyNumberFormat="1" applyFont="1" applyBorder="1"/>
    <xf numFmtId="3" fontId="5" fillId="4" borderId="1" xfId="3" applyNumberFormat="1" applyFont="1" applyFill="1" applyBorder="1"/>
    <xf numFmtId="3" fontId="5" fillId="0" borderId="1" xfId="3" applyNumberFormat="1" applyFont="1" applyBorder="1"/>
    <xf numFmtId="0" fontId="2" fillId="0" borderId="2" xfId="10" applyBorder="1"/>
    <xf numFmtId="3" fontId="7" fillId="0" borderId="1" xfId="2" applyNumberFormat="1" applyFont="1" applyBorder="1"/>
    <xf numFmtId="3" fontId="5" fillId="0" borderId="1" xfId="2" applyNumberFormat="1" applyFont="1" applyBorder="1" applyAlignment="1">
      <alignment vertical="center"/>
    </xf>
    <xf numFmtId="3" fontId="4" fillId="0" borderId="3" xfId="2" applyNumberFormat="1" applyFont="1" applyBorder="1"/>
    <xf numFmtId="3" fontId="4" fillId="0" borderId="20" xfId="2" applyNumberFormat="1" applyFont="1" applyBorder="1"/>
    <xf numFmtId="0" fontId="2" fillId="0" borderId="0" xfId="2" applyFont="1" applyAlignment="1">
      <alignment horizontal="center"/>
    </xf>
    <xf numFmtId="0" fontId="2" fillId="0" borderId="0" xfId="2" applyFont="1"/>
    <xf numFmtId="0" fontId="4" fillId="0" borderId="1" xfId="2" applyFont="1" applyBorder="1" applyAlignment="1">
      <alignment horizontal="right"/>
    </xf>
    <xf numFmtId="0" fontId="4" fillId="0" borderId="2" xfId="2" applyFont="1" applyBorder="1" applyAlignment="1">
      <alignment horizontal="right"/>
    </xf>
    <xf numFmtId="0" fontId="11" fillId="3" borderId="2" xfId="2" applyFont="1" applyFill="1" applyBorder="1" applyAlignment="1">
      <alignment horizontal="right"/>
    </xf>
    <xf numFmtId="3" fontId="15" fillId="3" borderId="2" xfId="2" applyNumberFormat="1" applyFont="1" applyFill="1" applyBorder="1"/>
    <xf numFmtId="0" fontId="3" fillId="0" borderId="9" xfId="2" applyBorder="1"/>
    <xf numFmtId="0" fontId="3" fillId="0" borderId="8" xfId="2" applyBorder="1"/>
    <xf numFmtId="0" fontId="3" fillId="0" borderId="17" xfId="2" applyBorder="1"/>
    <xf numFmtId="0" fontId="3" fillId="0" borderId="12" xfId="2" applyBorder="1"/>
    <xf numFmtId="0" fontId="4" fillId="0" borderId="8" xfId="2" applyFont="1" applyBorder="1"/>
    <xf numFmtId="49" fontId="16" fillId="0" borderId="2" xfId="2" applyNumberFormat="1" applyFont="1" applyBorder="1" applyAlignment="1">
      <alignment horizontal="center"/>
    </xf>
    <xf numFmtId="49" fontId="16" fillId="0" borderId="2" xfId="2" applyNumberFormat="1" applyFont="1" applyBorder="1"/>
    <xf numFmtId="49" fontId="17" fillId="0" borderId="5" xfId="2" applyNumberFormat="1" applyFont="1" applyBorder="1" applyAlignment="1">
      <alignment vertical="center"/>
    </xf>
    <xf numFmtId="49" fontId="17" fillId="0" borderId="9" xfId="2" applyNumberFormat="1" applyFont="1" applyBorder="1"/>
    <xf numFmtId="49" fontId="17" fillId="0" borderId="2" xfId="2" applyNumberFormat="1" applyFont="1" applyBorder="1"/>
    <xf numFmtId="49" fontId="17" fillId="0" borderId="2" xfId="2" applyNumberFormat="1" applyFont="1" applyBorder="1" applyAlignment="1">
      <alignment vertical="center" wrapText="1"/>
    </xf>
    <xf numFmtId="0" fontId="4" fillId="0" borderId="5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2" fillId="0" borderId="5" xfId="2" applyFont="1" applyBorder="1"/>
    <xf numFmtId="0" fontId="5" fillId="0" borderId="5" xfId="2" applyFont="1" applyBorder="1"/>
    <xf numFmtId="0" fontId="5" fillId="0" borderId="5" xfId="2" applyFont="1" applyBorder="1" applyAlignment="1">
      <alignment vertical="center" wrapText="1"/>
    </xf>
    <xf numFmtId="0" fontId="2" fillId="2" borderId="5" xfId="2" applyFont="1" applyFill="1" applyBorder="1" applyAlignment="1">
      <alignment wrapText="1"/>
    </xf>
    <xf numFmtId="0" fontId="9" fillId="0" borderId="5" xfId="2" applyFont="1" applyBorder="1"/>
    <xf numFmtId="0" fontId="0" fillId="0" borderId="16" xfId="0" applyBorder="1" applyAlignment="1">
      <alignment wrapText="1"/>
    </xf>
    <xf numFmtId="0" fontId="2" fillId="0" borderId="1" xfId="10" applyBorder="1"/>
    <xf numFmtId="0" fontId="17" fillId="0" borderId="2" xfId="10" applyFont="1" applyBorder="1" applyAlignment="1">
      <alignment horizontal="center"/>
    </xf>
    <xf numFmtId="0" fontId="13" fillId="0" borderId="2" xfId="10" applyFont="1" applyBorder="1" applyAlignment="1">
      <alignment horizontal="center"/>
    </xf>
    <xf numFmtId="3" fontId="6" fillId="3" borderId="13" xfId="10" applyNumberFormat="1" applyFont="1" applyFill="1" applyBorder="1"/>
    <xf numFmtId="0" fontId="0" fillId="0" borderId="5" xfId="0" applyBorder="1"/>
    <xf numFmtId="0" fontId="0" fillId="0" borderId="16" xfId="0" applyBorder="1"/>
    <xf numFmtId="0" fontId="3" fillId="0" borderId="16" xfId="0" applyFont="1" applyBorder="1" applyAlignment="1">
      <alignment wrapText="1"/>
    </xf>
    <xf numFmtId="0" fontId="2" fillId="0" borderId="5" xfId="2" applyFont="1" applyBorder="1" applyAlignment="1">
      <alignment wrapText="1"/>
    </xf>
    <xf numFmtId="0" fontId="3" fillId="0" borderId="16" xfId="2" applyBorder="1"/>
    <xf numFmtId="0" fontId="2" fillId="0" borderId="5" xfId="0" applyFont="1" applyBorder="1"/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4" fillId="3" borderId="13" xfId="2" applyFont="1" applyFill="1" applyBorder="1" applyAlignment="1">
      <alignment horizontal="center"/>
    </xf>
    <xf numFmtId="0" fontId="11" fillId="3" borderId="13" xfId="2" applyFont="1" applyFill="1" applyBorder="1" applyAlignment="1">
      <alignment horizontal="center"/>
    </xf>
    <xf numFmtId="3" fontId="11" fillId="3" borderId="13" xfId="3" applyNumberFormat="1" applyFont="1" applyFill="1" applyBorder="1"/>
    <xf numFmtId="3" fontId="6" fillId="3" borderId="13" xfId="3" applyNumberFormat="1" applyFont="1" applyFill="1" applyBorder="1"/>
    <xf numFmtId="3" fontId="6" fillId="3" borderId="13" xfId="2" applyNumberFormat="1" applyFont="1" applyFill="1" applyBorder="1"/>
    <xf numFmtId="3" fontId="11" fillId="3" borderId="13" xfId="2" applyNumberFormat="1" applyFont="1" applyFill="1" applyBorder="1"/>
    <xf numFmtId="3" fontId="11" fillId="3" borderId="13" xfId="2" applyNumberFormat="1" applyFont="1" applyFill="1" applyBorder="1" applyAlignment="1">
      <alignment horizontal="right"/>
    </xf>
    <xf numFmtId="3" fontId="6" fillId="3" borderId="19" xfId="2" applyNumberFormat="1" applyFont="1" applyFill="1" applyBorder="1"/>
    <xf numFmtId="3" fontId="11" fillId="3" borderId="13" xfId="2" applyNumberFormat="1" applyFont="1" applyFill="1" applyBorder="1" applyAlignment="1">
      <alignment horizontal="center"/>
    </xf>
    <xf numFmtId="0" fontId="6" fillId="3" borderId="19" xfId="2" applyFont="1" applyFill="1" applyBorder="1"/>
    <xf numFmtId="3" fontId="11" fillId="3" borderId="13" xfId="10" applyNumberFormat="1" applyFont="1" applyFill="1" applyBorder="1"/>
    <xf numFmtId="0" fontId="11" fillId="3" borderId="14" xfId="2" applyFont="1" applyFill="1" applyBorder="1" applyAlignment="1">
      <alignment horizontal="center"/>
    </xf>
    <xf numFmtId="3" fontId="11" fillId="3" borderId="14" xfId="2" applyNumberFormat="1" applyFont="1" applyFill="1" applyBorder="1" applyAlignment="1">
      <alignment horizontal="right"/>
    </xf>
    <xf numFmtId="3" fontId="6" fillId="3" borderId="14" xfId="2" applyNumberFormat="1" applyFont="1" applyFill="1" applyBorder="1"/>
    <xf numFmtId="3" fontId="11" fillId="3" borderId="14" xfId="2" applyNumberFormat="1" applyFont="1" applyFill="1" applyBorder="1"/>
    <xf numFmtId="3" fontId="11" fillId="3" borderId="14" xfId="3" applyNumberFormat="1" applyFont="1" applyFill="1" applyBorder="1"/>
    <xf numFmtId="3" fontId="5" fillId="0" borderId="1" xfId="10" applyNumberFormat="1" applyFont="1" applyBorder="1" applyAlignment="1">
      <alignment vertical="center"/>
    </xf>
    <xf numFmtId="3" fontId="4" fillId="0" borderId="1" xfId="10" applyNumberFormat="1" applyFont="1" applyBorder="1"/>
    <xf numFmtId="3" fontId="4" fillId="2" borderId="1" xfId="10" applyNumberFormat="1" applyFont="1" applyFill="1" applyBorder="1"/>
    <xf numFmtId="3" fontId="15" fillId="3" borderId="13" xfId="2" applyNumberFormat="1" applyFont="1" applyFill="1" applyBorder="1"/>
    <xf numFmtId="0" fontId="7" fillId="0" borderId="0" xfId="2" applyFont="1"/>
    <xf numFmtId="0" fontId="18" fillId="0" borderId="0" xfId="0" applyFont="1" applyAlignment="1">
      <alignment horizontal="center"/>
    </xf>
    <xf numFmtId="166" fontId="7" fillId="0" borderId="2" xfId="2" applyNumberFormat="1" applyFont="1" applyBorder="1"/>
    <xf numFmtId="0" fontId="4" fillId="0" borderId="2" xfId="2" applyFont="1" applyBorder="1" applyAlignment="1">
      <alignment horizontal="left"/>
    </xf>
    <xf numFmtId="3" fontId="19" fillId="0" borderId="3" xfId="2" applyNumberFormat="1" applyFont="1" applyBorder="1" applyAlignment="1">
      <alignment horizontal="center"/>
    </xf>
    <xf numFmtId="0" fontId="19" fillId="0" borderId="3" xfId="2" applyFont="1" applyBorder="1"/>
    <xf numFmtId="0" fontId="4" fillId="0" borderId="29" xfId="2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20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/>
    </xf>
    <xf numFmtId="0" fontId="21" fillId="5" borderId="2" xfId="0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167" fontId="7" fillId="0" borderId="28" xfId="2" applyNumberFormat="1" applyFont="1" applyBorder="1"/>
    <xf numFmtId="0" fontId="2" fillId="0" borderId="2" xfId="2" applyFont="1" applyBorder="1"/>
    <xf numFmtId="0" fontId="2" fillId="0" borderId="16" xfId="0" applyFont="1" applyBorder="1"/>
    <xf numFmtId="49" fontId="22" fillId="0" borderId="2" xfId="2" applyNumberFormat="1" applyFont="1" applyBorder="1"/>
    <xf numFmtId="0" fontId="11" fillId="0" borderId="17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/>
    </xf>
    <xf numFmtId="3" fontId="11" fillId="0" borderId="5" xfId="3" applyNumberFormat="1" applyFont="1" applyBorder="1"/>
    <xf numFmtId="3" fontId="6" fillId="0" borderId="5" xfId="3" applyNumberFormat="1" applyFont="1" applyBorder="1"/>
    <xf numFmtId="3" fontId="6" fillId="0" borderId="5" xfId="2" applyNumberFormat="1" applyFont="1" applyBorder="1"/>
    <xf numFmtId="3" fontId="11" fillId="0" borderId="5" xfId="2" applyNumberFormat="1" applyFont="1" applyBorder="1"/>
    <xf numFmtId="3" fontId="11" fillId="0" borderId="5" xfId="2" applyNumberFormat="1" applyFont="1" applyBorder="1" applyAlignment="1">
      <alignment horizontal="right"/>
    </xf>
    <xf numFmtId="3" fontId="6" fillId="0" borderId="6" xfId="2" applyNumberFormat="1" applyFont="1" applyBorder="1"/>
    <xf numFmtId="0" fontId="4" fillId="0" borderId="13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3" fontId="11" fillId="0" borderId="16" xfId="2" applyNumberFormat="1" applyFont="1" applyBorder="1" applyAlignment="1">
      <alignment horizontal="right"/>
    </xf>
    <xf numFmtId="3" fontId="6" fillId="0" borderId="16" xfId="2" applyNumberFormat="1" applyFont="1" applyBorder="1"/>
    <xf numFmtId="3" fontId="11" fillId="0" borderId="16" xfId="2" applyNumberFormat="1" applyFont="1" applyBorder="1"/>
    <xf numFmtId="3" fontId="11" fillId="0" borderId="16" xfId="3" applyNumberFormat="1" applyFont="1" applyBorder="1"/>
    <xf numFmtId="3" fontId="15" fillId="0" borderId="5" xfId="2" applyNumberFormat="1" applyFont="1" applyBorder="1"/>
    <xf numFmtId="0" fontId="6" fillId="0" borderId="6" xfId="2" applyFont="1" applyBorder="1"/>
    <xf numFmtId="0" fontId="11" fillId="0" borderId="26" xfId="2" applyFont="1" applyBorder="1" applyAlignment="1">
      <alignment horizontal="center"/>
    </xf>
    <xf numFmtId="3" fontId="11" fillId="0" borderId="5" xfId="2" applyNumberFormat="1" applyFont="1" applyBorder="1" applyAlignment="1">
      <alignment horizontal="center"/>
    </xf>
    <xf numFmtId="3" fontId="6" fillId="0" borderId="5" xfId="10" applyNumberFormat="1" applyFont="1" applyBorder="1"/>
    <xf numFmtId="3" fontId="11" fillId="0" borderId="5" xfId="10" applyNumberFormat="1" applyFont="1" applyBorder="1"/>
    <xf numFmtId="0" fontId="6" fillId="0" borderId="5" xfId="2" applyFont="1" applyBorder="1"/>
    <xf numFmtId="0" fontId="11" fillId="0" borderId="5" xfId="2" applyFont="1" applyBorder="1" applyAlignment="1">
      <alignment horizontal="right"/>
    </xf>
    <xf numFmtId="3" fontId="11" fillId="0" borderId="6" xfId="2" applyNumberFormat="1" applyFont="1" applyBorder="1"/>
    <xf numFmtId="4" fontId="4" fillId="0" borderId="13" xfId="2" applyNumberFormat="1" applyFont="1" applyBorder="1"/>
    <xf numFmtId="4" fontId="3" fillId="0" borderId="13" xfId="2" applyNumberFormat="1" applyBorder="1"/>
    <xf numFmtId="4" fontId="9" fillId="0" borderId="13" xfId="2" applyNumberFormat="1" applyFont="1" applyBorder="1"/>
    <xf numFmtId="4" fontId="4" fillId="0" borderId="19" xfId="2" applyNumberFormat="1" applyFont="1" applyBorder="1"/>
    <xf numFmtId="4" fontId="3" fillId="0" borderId="19" xfId="2" applyNumberFormat="1" applyBorder="1"/>
    <xf numFmtId="4" fontId="7" fillId="0" borderId="13" xfId="2" applyNumberFormat="1" applyFont="1" applyBorder="1"/>
    <xf numFmtId="4" fontId="3" fillId="0" borderId="2" xfId="2" applyNumberFormat="1" applyBorder="1"/>
    <xf numFmtId="4" fontId="3" fillId="0" borderId="21" xfId="2" applyNumberFormat="1" applyBorder="1"/>
    <xf numFmtId="4" fontId="2" fillId="0" borderId="13" xfId="2" applyNumberFormat="1" applyFont="1" applyBorder="1"/>
    <xf numFmtId="0" fontId="14" fillId="0" borderId="13" xfId="2" applyFont="1" applyBorder="1" applyAlignment="1">
      <alignment horizontal="center"/>
    </xf>
    <xf numFmtId="4" fontId="3" fillId="0" borderId="11" xfId="2" applyNumberFormat="1" applyBorder="1"/>
    <xf numFmtId="0" fontId="20" fillId="0" borderId="0" xfId="0" applyFont="1" applyAlignment="1">
      <alignment horizontal="left" vertical="center"/>
    </xf>
    <xf numFmtId="0" fontId="0" fillId="0" borderId="0" xfId="0"/>
    <xf numFmtId="0" fontId="20" fillId="0" borderId="0" xfId="0" applyFont="1" applyAlignment="1">
      <alignment horizontal="left" vertical="center" wrapText="1"/>
    </xf>
    <xf numFmtId="0" fontId="15" fillId="5" borderId="8" xfId="0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24" xfId="2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8" fillId="0" borderId="0" xfId="2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5" xfId="2" applyFont="1" applyBorder="1" applyAlignment="1">
      <alignment horizontal="center"/>
    </xf>
    <xf numFmtId="0" fontId="0" fillId="0" borderId="7" xfId="0" applyBorder="1"/>
    <xf numFmtId="0" fontId="4" fillId="0" borderId="10" xfId="2" applyFont="1" applyBorder="1" applyAlignment="1">
      <alignment horizontal="right"/>
    </xf>
    <xf numFmtId="0" fontId="16" fillId="0" borderId="22" xfId="2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6" fillId="0" borderId="23" xfId="2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7" fillId="0" borderId="23" xfId="2" applyFont="1" applyBorder="1" applyAlignment="1">
      <alignment horizontal="center" vertical="center" textRotation="90" wrapText="1"/>
    </xf>
  </cellXfs>
  <cellStyles count="13">
    <cellStyle name="Comma_izvrsenje300903-s planom 2" xfId="1" xr:uid="{00000000-0005-0000-0000-000000000000}"/>
    <cellStyle name="Normal_sablon1-230704" xfId="2" xr:uid="{00000000-0005-0000-0000-000001000000}"/>
    <cellStyle name="Normal_sablon1-230704 2" xfId="3" xr:uid="{00000000-0005-0000-0000-000002000000}"/>
    <cellStyle name="Normal_sablon1-230704 2 2 2" xfId="10" xr:uid="{00000000-0005-0000-0000-000003000000}"/>
    <cellStyle name="Normalno" xfId="0" builtinId="0"/>
    <cellStyle name="Obično 2" xfId="5" xr:uid="{00000000-0005-0000-0000-000005000000}"/>
    <cellStyle name="Obično 2 2" xfId="9" xr:uid="{00000000-0005-0000-0000-000006000000}"/>
    <cellStyle name="Obično 3" xfId="7" xr:uid="{00000000-0005-0000-0000-000007000000}"/>
    <cellStyle name="Obično 4" xfId="12" xr:uid="{00000000-0005-0000-0000-000008000000}"/>
    <cellStyle name="Zarez 2" xfId="4" xr:uid="{00000000-0005-0000-0000-000009000000}"/>
    <cellStyle name="Zarez 2 2" xfId="6" xr:uid="{00000000-0005-0000-0000-00000A000000}"/>
    <cellStyle name="Zarez 2 2 2" xfId="11" xr:uid="{00000000-0005-0000-0000-00000B000000}"/>
    <cellStyle name="Zarez 2 3" xfId="8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upanijaposavska-my.sharepoint.com/Users/ruzica.zivkovic/Documents/Proracuni%20i%20izvrsenja/2022/Radno/2021-Obrasci%20za%20operativno%20planiranj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"/>
      <sheetName val="Godišnji"/>
      <sheetName val="Kvartalni"/>
      <sheetName val="Mjesečni"/>
    </sheetNames>
    <sheetDataSet>
      <sheetData sheetId="0">
        <row r="1">
          <cell r="A1" t="str">
            <v xml:space="preserve">AAAAAAAAAAA </v>
          </cell>
        </row>
        <row r="2">
          <cell r="A2">
            <v>10010001</v>
          </cell>
        </row>
        <row r="3">
          <cell r="A3">
            <v>10010002</v>
          </cell>
        </row>
        <row r="4">
          <cell r="A4">
            <v>11010001</v>
          </cell>
        </row>
        <row r="5">
          <cell r="A5">
            <v>11010002</v>
          </cell>
        </row>
        <row r="6">
          <cell r="A6">
            <v>11010003</v>
          </cell>
        </row>
        <row r="7">
          <cell r="A7">
            <v>11010004</v>
          </cell>
        </row>
        <row r="8">
          <cell r="A8">
            <v>11010005</v>
          </cell>
        </row>
        <row r="9">
          <cell r="A9">
            <v>12010001</v>
          </cell>
        </row>
        <row r="10">
          <cell r="A10">
            <v>13010001</v>
          </cell>
        </row>
        <row r="11">
          <cell r="A11">
            <v>14010001</v>
          </cell>
        </row>
        <row r="12">
          <cell r="A12">
            <v>14020003</v>
          </cell>
        </row>
        <row r="13">
          <cell r="A13">
            <v>14050001</v>
          </cell>
        </row>
        <row r="14">
          <cell r="A14">
            <v>14050002</v>
          </cell>
        </row>
        <row r="15">
          <cell r="A15">
            <v>14060001</v>
          </cell>
        </row>
        <row r="16">
          <cell r="A16">
            <v>15010001</v>
          </cell>
        </row>
        <row r="17">
          <cell r="A17">
            <v>16010001</v>
          </cell>
        </row>
        <row r="18">
          <cell r="A18">
            <v>17010001</v>
          </cell>
        </row>
        <row r="19">
          <cell r="A19">
            <v>18010001</v>
          </cell>
        </row>
        <row r="20">
          <cell r="A20">
            <v>19010001</v>
          </cell>
        </row>
        <row r="21">
          <cell r="A21">
            <v>20010001</v>
          </cell>
        </row>
        <row r="22">
          <cell r="A22">
            <v>20020002</v>
          </cell>
        </row>
        <row r="23">
          <cell r="A23">
            <v>20020003</v>
          </cell>
        </row>
        <row r="24">
          <cell r="A24">
            <v>20020004</v>
          </cell>
        </row>
        <row r="25">
          <cell r="A25">
            <v>20030001</v>
          </cell>
        </row>
        <row r="26">
          <cell r="A26">
            <v>20030002</v>
          </cell>
        </row>
        <row r="27">
          <cell r="A27">
            <v>20030003</v>
          </cell>
        </row>
        <row r="28">
          <cell r="A28">
            <v>20030004</v>
          </cell>
        </row>
        <row r="29">
          <cell r="A29">
            <v>20030005</v>
          </cell>
        </row>
        <row r="30">
          <cell r="A30">
            <v>20030006</v>
          </cell>
        </row>
        <row r="31">
          <cell r="A31">
            <v>20030007</v>
          </cell>
        </row>
        <row r="32">
          <cell r="A32">
            <v>21010001</v>
          </cell>
        </row>
        <row r="33">
          <cell r="A33">
            <v>22010001</v>
          </cell>
        </row>
        <row r="34">
          <cell r="A34">
            <v>23010001</v>
          </cell>
        </row>
        <row r="35">
          <cell r="A35">
            <v>24010001</v>
          </cell>
        </row>
        <row r="36">
          <cell r="A36">
            <v>26010001</v>
          </cell>
        </row>
        <row r="37">
          <cell r="A37">
            <v>27010001</v>
          </cell>
        </row>
        <row r="38">
          <cell r="A38">
            <v>28010001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"/>
      <sheetName val="Godišnji"/>
      <sheetName val="Kvartalni"/>
      <sheetName val="Mjesecni"/>
      <sheetName val="tes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B1:O46"/>
  <sheetViews>
    <sheetView zoomScaleNormal="100" workbookViewId="0">
      <selection activeCell="L45" sqref="L45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224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17</v>
      </c>
      <c r="E5" s="263"/>
      <c r="F5" s="187"/>
      <c r="G5" s="187"/>
      <c r="I5" s="186" t="s">
        <v>203</v>
      </c>
      <c r="L5" s="188">
        <v>5382500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28.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41</v>
      </c>
      <c r="C10" s="3" t="s">
        <v>3</v>
      </c>
      <c r="D10" s="3" t="s">
        <v>4</v>
      </c>
      <c r="E10" s="139" t="s">
        <v>153</v>
      </c>
      <c r="F10" s="51"/>
      <c r="G10" s="51"/>
      <c r="H10" s="189" t="s">
        <v>208</v>
      </c>
      <c r="I10" s="1"/>
      <c r="J10" s="51"/>
      <c r="K10" s="167"/>
      <c r="L10" s="1"/>
      <c r="M10" s="51"/>
      <c r="N10" s="208"/>
      <c r="O10" s="231" t="str">
        <f t="shared" ref="O10:O38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SUM(I12:I15)</f>
        <v>393710</v>
      </c>
      <c r="J11" s="34">
        <f t="shared" si="1"/>
        <v>0</v>
      </c>
      <c r="K11" s="168">
        <f t="shared" si="1"/>
        <v>393710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10">
        <v>337590</v>
      </c>
      <c r="J12" s="33">
        <v>0</v>
      </c>
      <c r="K12" s="169">
        <f>SUM(I12:J12)</f>
        <v>337590</v>
      </c>
      <c r="L12" s="110"/>
      <c r="M12" s="33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10">
        <v>56120</v>
      </c>
      <c r="J13" s="33">
        <v>0</v>
      </c>
      <c r="K13" s="169">
        <f t="shared" ref="K13:K14" si="2">SUM(I13:J13)</f>
        <v>56120</v>
      </c>
      <c r="L13" s="110"/>
      <c r="M13" s="33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10"/>
      <c r="J15" s="33"/>
      <c r="K15" s="169"/>
      <c r="L15" s="110"/>
      <c r="M15" s="33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35950</v>
      </c>
      <c r="J16" s="34">
        <f t="shared" si="4"/>
        <v>0</v>
      </c>
      <c r="K16" s="168">
        <f t="shared" si="4"/>
        <v>35950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10">
        <v>35950</v>
      </c>
      <c r="J17" s="33">
        <v>0</v>
      </c>
      <c r="K17" s="169">
        <f>SUM(I17:J17)</f>
        <v>35950</v>
      </c>
      <c r="L17" s="110"/>
      <c r="M17" s="33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1"/>
      <c r="J18" s="48"/>
      <c r="K18" s="170"/>
      <c r="L18" s="111"/>
      <c r="M18" s="48"/>
      <c r="N18" s="211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92840</v>
      </c>
      <c r="J19" s="57">
        <f t="shared" si="5"/>
        <v>0</v>
      </c>
      <c r="K19" s="171">
        <f t="shared" si="5"/>
        <v>92840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2">
        <v>3000</v>
      </c>
      <c r="J20" s="84">
        <v>0</v>
      </c>
      <c r="K20" s="169">
        <f t="shared" ref="K20:K29" si="6">SUM(I20:J20)</f>
        <v>3000</v>
      </c>
      <c r="L20" s="102"/>
      <c r="M20" s="84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2">
        <v>0</v>
      </c>
      <c r="J21" s="84">
        <v>0</v>
      </c>
      <c r="K21" s="169">
        <f t="shared" si="6"/>
        <v>0</v>
      </c>
      <c r="L21" s="102"/>
      <c r="M21" s="84"/>
      <c r="N21" s="210">
        <f t="shared" si="7"/>
        <v>0</v>
      </c>
      <c r="O21" s="231" t="str">
        <f t="shared" si="0"/>
        <v/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2">
        <v>18000</v>
      </c>
      <c r="J22" s="84">
        <v>0</v>
      </c>
      <c r="K22" s="169">
        <f t="shared" si="6"/>
        <v>18000</v>
      </c>
      <c r="L22" s="102"/>
      <c r="M22" s="84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2">
        <v>1000</v>
      </c>
      <c r="J23" s="84">
        <v>0</v>
      </c>
      <c r="K23" s="169">
        <f t="shared" si="6"/>
        <v>1000</v>
      </c>
      <c r="L23" s="102"/>
      <c r="M23" s="84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2">
        <v>0</v>
      </c>
      <c r="J24" s="84">
        <v>0</v>
      </c>
      <c r="K24" s="169">
        <f t="shared" si="6"/>
        <v>0</v>
      </c>
      <c r="L24" s="102"/>
      <c r="M24" s="84"/>
      <c r="N24" s="210">
        <f t="shared" si="7"/>
        <v>0</v>
      </c>
      <c r="O24" s="231" t="str">
        <f t="shared" si="0"/>
        <v/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2">
        <v>0</v>
      </c>
      <c r="J25" s="84">
        <v>0</v>
      </c>
      <c r="K25" s="169">
        <f t="shared" si="6"/>
        <v>0</v>
      </c>
      <c r="L25" s="102"/>
      <c r="M25" s="84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2">
        <v>1000</v>
      </c>
      <c r="J26" s="84">
        <v>0</v>
      </c>
      <c r="K26" s="169">
        <f t="shared" si="6"/>
        <v>1000</v>
      </c>
      <c r="L26" s="102"/>
      <c r="M26" s="84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2">
        <v>0</v>
      </c>
      <c r="J27" s="84">
        <v>0</v>
      </c>
      <c r="K27" s="169">
        <f t="shared" si="6"/>
        <v>0</v>
      </c>
      <c r="L27" s="102"/>
      <c r="M27" s="84"/>
      <c r="N27" s="210">
        <f t="shared" si="7"/>
        <v>0</v>
      </c>
      <c r="O27" s="231" t="str">
        <f t="shared" si="0"/>
        <v/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3">
        <v>69840</v>
      </c>
      <c r="J28" s="86">
        <v>0</v>
      </c>
      <c r="K28" s="169">
        <f t="shared" si="6"/>
        <v>69840</v>
      </c>
      <c r="L28" s="103"/>
      <c r="M28" s="86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2">
        <v>0</v>
      </c>
      <c r="J29" s="84">
        <v>0</v>
      </c>
      <c r="K29" s="169">
        <f t="shared" si="6"/>
        <v>0</v>
      </c>
      <c r="L29" s="102"/>
      <c r="M29" s="84"/>
      <c r="N29" s="210">
        <f t="shared" si="7"/>
        <v>0</v>
      </c>
      <c r="O29" s="231" t="str">
        <f t="shared" si="0"/>
        <v/>
      </c>
    </row>
    <row r="30" spans="2:15" ht="15" x14ac:dyDescent="0.25">
      <c r="B30" s="52"/>
      <c r="C30" s="8"/>
      <c r="D30" s="8"/>
      <c r="E30" s="8"/>
      <c r="F30" s="60"/>
      <c r="G30" s="71"/>
      <c r="H30" s="9"/>
      <c r="I30" s="113"/>
      <c r="J30" s="54"/>
      <c r="K30" s="171"/>
      <c r="L30" s="113"/>
      <c r="M30" s="54"/>
      <c r="N30" s="212"/>
      <c r="O30" s="231" t="str">
        <f t="shared" si="0"/>
        <v/>
      </c>
    </row>
    <row r="31" spans="2:15" ht="15" x14ac:dyDescent="0.25">
      <c r="B31" s="53"/>
      <c r="C31" s="4"/>
      <c r="D31" s="4"/>
      <c r="E31" s="4"/>
      <c r="F31" s="59">
        <v>614000</v>
      </c>
      <c r="G31" s="70"/>
      <c r="H31" s="10" t="s">
        <v>72</v>
      </c>
      <c r="I31" s="113">
        <f t="shared" ref="I31:N31" si="8">SUM(I32:I35)</f>
        <v>4770500</v>
      </c>
      <c r="J31" s="54">
        <f t="shared" si="8"/>
        <v>417500</v>
      </c>
      <c r="K31" s="171">
        <f t="shared" si="8"/>
        <v>5188000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>
        <f t="shared" si="0"/>
        <v>0</v>
      </c>
    </row>
    <row r="32" spans="2:15" ht="14.25" x14ac:dyDescent="0.2">
      <c r="B32" s="52"/>
      <c r="C32" s="8"/>
      <c r="D32" s="9"/>
      <c r="E32" s="9"/>
      <c r="F32" s="60">
        <v>614100</v>
      </c>
      <c r="G32" s="71"/>
      <c r="H32" s="160" t="s">
        <v>279</v>
      </c>
      <c r="I32" s="119">
        <v>913500</v>
      </c>
      <c r="J32" s="56">
        <v>186500</v>
      </c>
      <c r="K32" s="169">
        <f t="shared" ref="K32:K35" si="9">SUM(I32:J32)</f>
        <v>1100000</v>
      </c>
      <c r="L32" s="119"/>
      <c r="M32" s="56"/>
      <c r="N32" s="210">
        <f t="shared" ref="N32:N35" si="10">SUM(L32:M32)</f>
        <v>0</v>
      </c>
      <c r="O32" s="231">
        <f t="shared" si="0"/>
        <v>0</v>
      </c>
    </row>
    <row r="33" spans="2:15" ht="14.25" x14ac:dyDescent="0.2">
      <c r="B33" s="52"/>
      <c r="C33" s="8"/>
      <c r="D33" s="8"/>
      <c r="E33" s="8"/>
      <c r="F33" s="60">
        <v>614200</v>
      </c>
      <c r="G33" s="71" t="s">
        <v>129</v>
      </c>
      <c r="H33" s="147" t="s">
        <v>280</v>
      </c>
      <c r="I33" s="119">
        <v>65000</v>
      </c>
      <c r="J33" s="56">
        <v>0</v>
      </c>
      <c r="K33" s="169">
        <f t="shared" si="9"/>
        <v>65000</v>
      </c>
      <c r="L33" s="119"/>
      <c r="M33" s="56"/>
      <c r="N33" s="210">
        <f t="shared" si="10"/>
        <v>0</v>
      </c>
      <c r="O33" s="231">
        <f t="shared" si="0"/>
        <v>0</v>
      </c>
    </row>
    <row r="34" spans="2:15" ht="14.25" x14ac:dyDescent="0.2">
      <c r="B34" s="52"/>
      <c r="C34" s="8"/>
      <c r="D34" s="8"/>
      <c r="E34" s="8"/>
      <c r="F34" s="60">
        <v>614200</v>
      </c>
      <c r="G34" s="71" t="s">
        <v>130</v>
      </c>
      <c r="H34" s="147" t="s">
        <v>281</v>
      </c>
      <c r="I34" s="119">
        <v>3672000</v>
      </c>
      <c r="J34" s="56">
        <v>231000</v>
      </c>
      <c r="K34" s="169">
        <f t="shared" si="9"/>
        <v>3903000</v>
      </c>
      <c r="L34" s="119"/>
      <c r="M34" s="56"/>
      <c r="N34" s="210">
        <f t="shared" si="10"/>
        <v>0</v>
      </c>
      <c r="O34" s="231">
        <f t="shared" si="0"/>
        <v>0</v>
      </c>
    </row>
    <row r="35" spans="2:15" ht="14.25" x14ac:dyDescent="0.2">
      <c r="B35" s="52"/>
      <c r="C35" s="8"/>
      <c r="D35" s="8"/>
      <c r="E35" s="8"/>
      <c r="F35" s="60">
        <v>614300</v>
      </c>
      <c r="G35" s="71" t="s">
        <v>179</v>
      </c>
      <c r="H35" s="147" t="s">
        <v>178</v>
      </c>
      <c r="I35" s="119">
        <v>120000</v>
      </c>
      <c r="J35" s="56">
        <v>0</v>
      </c>
      <c r="K35" s="169">
        <f t="shared" si="9"/>
        <v>120000</v>
      </c>
      <c r="L35" s="119"/>
      <c r="M35" s="56"/>
      <c r="N35" s="210">
        <f t="shared" si="10"/>
        <v>0</v>
      </c>
      <c r="O35" s="231">
        <f t="shared" si="0"/>
        <v>0</v>
      </c>
    </row>
    <row r="36" spans="2:15" ht="14.25" x14ac:dyDescent="0.2">
      <c r="B36" s="52"/>
      <c r="C36" s="8"/>
      <c r="D36" s="8"/>
      <c r="E36" s="8"/>
      <c r="F36" s="60"/>
      <c r="G36" s="71"/>
      <c r="H36" s="9"/>
      <c r="I36" s="111"/>
      <c r="J36" s="48"/>
      <c r="K36" s="170"/>
      <c r="L36" s="111"/>
      <c r="M36" s="48"/>
      <c r="N36" s="211"/>
      <c r="O36" s="231" t="str">
        <f t="shared" si="0"/>
        <v/>
      </c>
    </row>
    <row r="37" spans="2:15" ht="15" x14ac:dyDescent="0.25">
      <c r="B37" s="53"/>
      <c r="C37" s="4"/>
      <c r="D37" s="4"/>
      <c r="E37" s="4"/>
      <c r="F37" s="59">
        <v>821000</v>
      </c>
      <c r="G37" s="70"/>
      <c r="H37" s="10" t="s">
        <v>12</v>
      </c>
      <c r="I37" s="113">
        <f t="shared" ref="I37:N37" si="11">I38+I39</f>
        <v>3400</v>
      </c>
      <c r="J37" s="54">
        <f t="shared" si="11"/>
        <v>0</v>
      </c>
      <c r="K37" s="171">
        <f t="shared" si="11"/>
        <v>3400</v>
      </c>
      <c r="L37" s="113">
        <f t="shared" si="11"/>
        <v>0</v>
      </c>
      <c r="M37" s="54">
        <f t="shared" si="11"/>
        <v>0</v>
      </c>
      <c r="N37" s="212">
        <f t="shared" si="11"/>
        <v>0</v>
      </c>
      <c r="O37" s="235">
        <f t="shared" si="0"/>
        <v>0</v>
      </c>
    </row>
    <row r="38" spans="2:15" ht="14.25" x14ac:dyDescent="0.2">
      <c r="B38" s="52"/>
      <c r="C38" s="8"/>
      <c r="D38" s="8"/>
      <c r="E38" s="8"/>
      <c r="F38" s="60">
        <v>821200</v>
      </c>
      <c r="G38" s="71"/>
      <c r="H38" s="9" t="s">
        <v>13</v>
      </c>
      <c r="I38" s="111">
        <v>0</v>
      </c>
      <c r="J38" s="48">
        <v>0</v>
      </c>
      <c r="K38" s="169">
        <f t="shared" ref="K38:K39" si="12">SUM(I38:J38)</f>
        <v>0</v>
      </c>
      <c r="L38" s="111"/>
      <c r="M38" s="48"/>
      <c r="N38" s="210">
        <f t="shared" ref="N38:N39" si="13">SUM(L38:M38)</f>
        <v>0</v>
      </c>
      <c r="O38" s="231" t="str">
        <f t="shared" si="0"/>
        <v/>
      </c>
    </row>
    <row r="39" spans="2:15" ht="14.25" x14ac:dyDescent="0.2">
      <c r="B39" s="52"/>
      <c r="C39" s="8"/>
      <c r="D39" s="8"/>
      <c r="E39" s="8"/>
      <c r="F39" s="60">
        <v>821300</v>
      </c>
      <c r="G39" s="71"/>
      <c r="H39" s="9" t="s">
        <v>14</v>
      </c>
      <c r="I39" s="111">
        <v>3400</v>
      </c>
      <c r="J39" s="48">
        <v>0</v>
      </c>
      <c r="K39" s="169">
        <f t="shared" si="12"/>
        <v>3400</v>
      </c>
      <c r="L39" s="111"/>
      <c r="M39" s="48"/>
      <c r="N39" s="210">
        <f t="shared" si="13"/>
        <v>0</v>
      </c>
      <c r="O39" s="231">
        <f t="shared" ref="O39:O46" si="14">IF(K39=0,"",N39/K39*100)</f>
        <v>0</v>
      </c>
    </row>
    <row r="40" spans="2:15" ht="14.25" x14ac:dyDescent="0.2">
      <c r="B40" s="52"/>
      <c r="C40" s="8"/>
      <c r="D40" s="8"/>
      <c r="E40" s="8"/>
      <c r="F40" s="60"/>
      <c r="G40" s="71"/>
      <c r="H40" s="9"/>
      <c r="I40" s="111"/>
      <c r="J40" s="48"/>
      <c r="K40" s="90"/>
      <c r="L40" s="111"/>
      <c r="M40" s="48"/>
      <c r="N40" s="211"/>
      <c r="O40" s="231" t="str">
        <f t="shared" si="14"/>
        <v/>
      </c>
    </row>
    <row r="41" spans="2:15" ht="15" x14ac:dyDescent="0.25">
      <c r="B41" s="53"/>
      <c r="C41" s="4"/>
      <c r="D41" s="4"/>
      <c r="E41" s="4"/>
      <c r="F41" s="59"/>
      <c r="G41" s="70"/>
      <c r="H41" s="10" t="s">
        <v>15</v>
      </c>
      <c r="I41" s="114" t="s">
        <v>305</v>
      </c>
      <c r="J41" s="49"/>
      <c r="K41" s="92" t="s">
        <v>305</v>
      </c>
      <c r="L41" s="114"/>
      <c r="M41" s="49"/>
      <c r="N41" s="213"/>
      <c r="O41" s="231"/>
    </row>
    <row r="42" spans="2:15" ht="15" x14ac:dyDescent="0.25">
      <c r="B42" s="53"/>
      <c r="C42" s="4"/>
      <c r="D42" s="4"/>
      <c r="E42" s="4"/>
      <c r="F42" s="59"/>
      <c r="G42" s="70"/>
      <c r="H42" s="4" t="s">
        <v>24</v>
      </c>
      <c r="I42" s="113">
        <f t="shared" ref="I42:N42" si="15">I11+I16+I19+I31+I37</f>
        <v>5296400</v>
      </c>
      <c r="J42" s="54">
        <f t="shared" si="15"/>
        <v>417500</v>
      </c>
      <c r="K42" s="91">
        <f t="shared" si="15"/>
        <v>5713900</v>
      </c>
      <c r="L42" s="113">
        <f t="shared" si="15"/>
        <v>0</v>
      </c>
      <c r="M42" s="54">
        <f t="shared" si="15"/>
        <v>0</v>
      </c>
      <c r="N42" s="212">
        <f t="shared" si="15"/>
        <v>0</v>
      </c>
      <c r="O42" s="235">
        <f t="shared" si="14"/>
        <v>0</v>
      </c>
    </row>
    <row r="43" spans="2:15" ht="15" x14ac:dyDescent="0.25">
      <c r="B43" s="53"/>
      <c r="C43" s="4"/>
      <c r="D43" s="4"/>
      <c r="E43" s="4"/>
      <c r="F43" s="59"/>
      <c r="G43" s="70"/>
      <c r="H43" s="4" t="s">
        <v>16</v>
      </c>
      <c r="I43" s="113">
        <f t="shared" ref="I43:N44" si="16">I42</f>
        <v>5296400</v>
      </c>
      <c r="J43" s="54">
        <f t="shared" si="16"/>
        <v>417500</v>
      </c>
      <c r="K43" s="91">
        <f t="shared" si="16"/>
        <v>5713900</v>
      </c>
      <c r="L43" s="113">
        <f t="shared" si="16"/>
        <v>0</v>
      </c>
      <c r="M43" s="54">
        <f t="shared" si="16"/>
        <v>0</v>
      </c>
      <c r="N43" s="212">
        <f t="shared" si="16"/>
        <v>0</v>
      </c>
      <c r="O43" s="235">
        <f t="shared" si="14"/>
        <v>0</v>
      </c>
    </row>
    <row r="44" spans="2:15" ht="15" x14ac:dyDescent="0.25">
      <c r="B44" s="53"/>
      <c r="C44" s="4"/>
      <c r="D44" s="4"/>
      <c r="E44" s="4"/>
      <c r="F44" s="59"/>
      <c r="G44" s="70"/>
      <c r="H44" s="4" t="s">
        <v>17</v>
      </c>
      <c r="I44" s="113">
        <f t="shared" si="16"/>
        <v>5296400</v>
      </c>
      <c r="J44" s="54">
        <f t="shared" si="16"/>
        <v>417500</v>
      </c>
      <c r="K44" s="91">
        <f t="shared" si="16"/>
        <v>5713900</v>
      </c>
      <c r="L44" s="113">
        <f t="shared" si="16"/>
        <v>0</v>
      </c>
      <c r="M44" s="54">
        <f t="shared" si="16"/>
        <v>0</v>
      </c>
      <c r="N44" s="212">
        <f t="shared" si="16"/>
        <v>0</v>
      </c>
      <c r="O44" s="235">
        <f t="shared" si="14"/>
        <v>0</v>
      </c>
    </row>
    <row r="45" spans="2:15" ht="15" thickBot="1" x14ac:dyDescent="0.25">
      <c r="B45" s="6"/>
      <c r="C45" s="7"/>
      <c r="D45" s="7"/>
      <c r="E45" s="7"/>
      <c r="F45" s="61"/>
      <c r="G45" s="72"/>
      <c r="H45" s="7"/>
      <c r="I45" s="6"/>
      <c r="J45" s="7"/>
      <c r="K45" s="96"/>
      <c r="L45" s="191" t="str">
        <f>IF(L44&gt;L5,"PROBIJEN LIMIT!!!","")</f>
        <v/>
      </c>
      <c r="M45" s="7"/>
      <c r="N45" s="222"/>
      <c r="O45" s="234" t="str">
        <f t="shared" si="14"/>
        <v/>
      </c>
    </row>
    <row r="46" spans="2:15" ht="14.25" x14ac:dyDescent="0.2">
      <c r="F46" s="62"/>
      <c r="G46" s="73"/>
      <c r="K46" s="94"/>
      <c r="N46" s="94"/>
      <c r="O46" s="240" t="str">
        <f t="shared" si="14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B1:O46"/>
  <sheetViews>
    <sheetView zoomScaleNormal="100" workbookViewId="0">
      <selection activeCell="L45" sqref="L45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225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18</v>
      </c>
      <c r="E5" s="263"/>
      <c r="F5" s="187"/>
      <c r="G5" s="187"/>
      <c r="I5" s="186" t="s">
        <v>203</v>
      </c>
      <c r="L5" s="188">
        <v>568500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0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42</v>
      </c>
      <c r="C10" s="3" t="s">
        <v>3</v>
      </c>
      <c r="D10" s="3" t="s">
        <v>4</v>
      </c>
      <c r="E10" s="139" t="s">
        <v>151</v>
      </c>
      <c r="F10" s="51"/>
      <c r="G10" s="51"/>
      <c r="H10" s="189" t="s">
        <v>209</v>
      </c>
      <c r="I10" s="118"/>
      <c r="J10" s="23"/>
      <c r="K10" s="174"/>
      <c r="L10" s="118"/>
      <c r="M10" s="23"/>
      <c r="N10" s="224"/>
      <c r="O10" s="231" t="str">
        <f t="shared" ref="O10:O46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SUM(I12:I15)</f>
        <v>415570</v>
      </c>
      <c r="J11" s="34">
        <f t="shared" si="1"/>
        <v>0</v>
      </c>
      <c r="K11" s="168">
        <f t="shared" si="1"/>
        <v>415570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22">
        <v>340550</v>
      </c>
      <c r="J12" s="36">
        <v>0</v>
      </c>
      <c r="K12" s="169">
        <f>SUM(I12:J12)</f>
        <v>340550</v>
      </c>
      <c r="L12" s="122"/>
      <c r="M12" s="36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22">
        <v>75020</v>
      </c>
      <c r="J13" s="36">
        <v>0</v>
      </c>
      <c r="K13" s="169">
        <f t="shared" ref="K13:K14" si="2">SUM(I13:J13)</f>
        <v>75020</v>
      </c>
      <c r="L13" s="122"/>
      <c r="M13" s="36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22"/>
      <c r="J15" s="36"/>
      <c r="K15" s="169"/>
      <c r="L15" s="122"/>
      <c r="M15" s="36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36360</v>
      </c>
      <c r="J16" s="34">
        <f t="shared" si="4"/>
        <v>0</v>
      </c>
      <c r="K16" s="168">
        <f t="shared" si="4"/>
        <v>36360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22">
        <v>36360</v>
      </c>
      <c r="J17" s="36">
        <v>0</v>
      </c>
      <c r="K17" s="169">
        <f>SUM(I17:J17)</f>
        <v>36360</v>
      </c>
      <c r="L17" s="122"/>
      <c r="M17" s="36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9"/>
      <c r="J18" s="56"/>
      <c r="K18" s="170"/>
      <c r="L18" s="119"/>
      <c r="M18" s="56"/>
      <c r="N18" s="211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SUM(I20:I30)</f>
        <v>77000</v>
      </c>
      <c r="J19" s="57">
        <f t="shared" si="5"/>
        <v>613000</v>
      </c>
      <c r="K19" s="171">
        <f t="shared" si="5"/>
        <v>690000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19">
        <v>3000</v>
      </c>
      <c r="J20" s="56">
        <v>0</v>
      </c>
      <c r="K20" s="169">
        <f t="shared" ref="K20:K30" si="6">SUM(I20:J20)</f>
        <v>3000</v>
      </c>
      <c r="L20" s="119"/>
      <c r="M20" s="56"/>
      <c r="N20" s="210">
        <f t="shared" ref="N20:N30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19">
        <v>0</v>
      </c>
      <c r="J21" s="56">
        <v>0</v>
      </c>
      <c r="K21" s="169">
        <f t="shared" si="6"/>
        <v>0</v>
      </c>
      <c r="L21" s="119"/>
      <c r="M21" s="56"/>
      <c r="N21" s="210">
        <f t="shared" si="7"/>
        <v>0</v>
      </c>
      <c r="O21" s="231" t="str">
        <f t="shared" si="0"/>
        <v/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3">
        <v>7000</v>
      </c>
      <c r="J22" s="86">
        <v>0</v>
      </c>
      <c r="K22" s="169">
        <f t="shared" si="6"/>
        <v>7000</v>
      </c>
      <c r="L22" s="103"/>
      <c r="M22" s="86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3">
        <v>1000</v>
      </c>
      <c r="J23" s="86">
        <v>0</v>
      </c>
      <c r="K23" s="169">
        <f t="shared" si="6"/>
        <v>1000</v>
      </c>
      <c r="L23" s="103"/>
      <c r="M23" s="86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3">
        <v>0</v>
      </c>
      <c r="J24" s="86">
        <v>0</v>
      </c>
      <c r="K24" s="169">
        <f t="shared" si="6"/>
        <v>0</v>
      </c>
      <c r="L24" s="103"/>
      <c r="M24" s="86"/>
      <c r="N24" s="210">
        <f t="shared" si="7"/>
        <v>0</v>
      </c>
      <c r="O24" s="231" t="str">
        <f t="shared" si="0"/>
        <v/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3">
        <v>0</v>
      </c>
      <c r="J25" s="86">
        <v>0</v>
      </c>
      <c r="K25" s="169">
        <f t="shared" si="6"/>
        <v>0</v>
      </c>
      <c r="L25" s="103"/>
      <c r="M25" s="86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135"/>
      <c r="F26" s="65">
        <v>613700</v>
      </c>
      <c r="G26" s="76"/>
      <c r="H26" s="9" t="s">
        <v>9</v>
      </c>
      <c r="I26" s="103">
        <v>14000</v>
      </c>
      <c r="J26" s="86">
        <v>0</v>
      </c>
      <c r="K26" s="169">
        <f t="shared" si="6"/>
        <v>14000</v>
      </c>
      <c r="L26" s="103"/>
      <c r="M26" s="86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9"/>
      <c r="E27" s="9"/>
      <c r="F27" s="60">
        <v>613700</v>
      </c>
      <c r="G27" s="69" t="s">
        <v>109</v>
      </c>
      <c r="H27" s="161" t="s">
        <v>10</v>
      </c>
      <c r="I27" s="103">
        <v>0</v>
      </c>
      <c r="J27" s="86">
        <v>613000</v>
      </c>
      <c r="K27" s="169">
        <f t="shared" si="6"/>
        <v>613000</v>
      </c>
      <c r="L27" s="103"/>
      <c r="M27" s="86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134"/>
      <c r="F28" s="64">
        <v>613800</v>
      </c>
      <c r="G28" s="75"/>
      <c r="H28" s="9" t="s">
        <v>60</v>
      </c>
      <c r="I28" s="103">
        <v>0</v>
      </c>
      <c r="J28" s="86">
        <v>0</v>
      </c>
      <c r="K28" s="169">
        <f t="shared" si="6"/>
        <v>0</v>
      </c>
      <c r="L28" s="103"/>
      <c r="M28" s="86"/>
      <c r="N28" s="210">
        <f t="shared" si="7"/>
        <v>0</v>
      </c>
      <c r="O28" s="231" t="str">
        <f t="shared" si="0"/>
        <v/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9" t="s">
        <v>61</v>
      </c>
      <c r="I29" s="103">
        <v>52000</v>
      </c>
      <c r="J29" s="86">
        <v>0</v>
      </c>
      <c r="K29" s="169">
        <f t="shared" si="6"/>
        <v>52000</v>
      </c>
      <c r="L29" s="103"/>
      <c r="M29" s="86"/>
      <c r="N29" s="210">
        <f t="shared" si="7"/>
        <v>0</v>
      </c>
      <c r="O29" s="231">
        <f t="shared" si="0"/>
        <v>0</v>
      </c>
    </row>
    <row r="30" spans="2:15" ht="14.25" x14ac:dyDescent="0.2">
      <c r="B30" s="52"/>
      <c r="C30" s="8"/>
      <c r="D30" s="8"/>
      <c r="E30" s="8"/>
      <c r="F30" s="60">
        <v>613900</v>
      </c>
      <c r="G30" s="71"/>
      <c r="H30" s="151" t="s">
        <v>84</v>
      </c>
      <c r="I30" s="103">
        <v>0</v>
      </c>
      <c r="J30" s="86">
        <v>0</v>
      </c>
      <c r="K30" s="169">
        <f t="shared" si="6"/>
        <v>0</v>
      </c>
      <c r="L30" s="103"/>
      <c r="M30" s="86"/>
      <c r="N30" s="210">
        <f t="shared" si="7"/>
        <v>0</v>
      </c>
      <c r="O30" s="231" t="str">
        <f t="shared" si="0"/>
        <v/>
      </c>
    </row>
    <row r="31" spans="2:15" ht="14.25" x14ac:dyDescent="0.2">
      <c r="B31" s="52"/>
      <c r="C31" s="8"/>
      <c r="D31" s="8"/>
      <c r="E31" s="8"/>
      <c r="F31" s="60"/>
      <c r="G31" s="71"/>
      <c r="H31" s="9"/>
      <c r="I31" s="119"/>
      <c r="J31" s="56"/>
      <c r="K31" s="170"/>
      <c r="L31" s="119"/>
      <c r="M31" s="56"/>
      <c r="N31" s="211"/>
      <c r="O31" s="231" t="str">
        <f t="shared" si="0"/>
        <v/>
      </c>
    </row>
    <row r="32" spans="2:15" ht="15" x14ac:dyDescent="0.25">
      <c r="B32" s="53"/>
      <c r="C32" s="4"/>
      <c r="D32" s="4"/>
      <c r="E32" s="4"/>
      <c r="F32" s="59">
        <v>614000</v>
      </c>
      <c r="G32" s="70"/>
      <c r="H32" s="10" t="s">
        <v>72</v>
      </c>
      <c r="I32" s="113">
        <f t="shared" ref="I32:N32" si="8">SUM(I33:I33)</f>
        <v>0</v>
      </c>
      <c r="J32" s="54">
        <f t="shared" si="8"/>
        <v>180000</v>
      </c>
      <c r="K32" s="171">
        <f t="shared" si="8"/>
        <v>180000</v>
      </c>
      <c r="L32" s="113">
        <f t="shared" si="8"/>
        <v>0</v>
      </c>
      <c r="M32" s="54">
        <f t="shared" si="8"/>
        <v>0</v>
      </c>
      <c r="N32" s="212">
        <f t="shared" si="8"/>
        <v>0</v>
      </c>
      <c r="O32" s="235">
        <f t="shared" si="0"/>
        <v>0</v>
      </c>
    </row>
    <row r="33" spans="2:15" ht="14.25" x14ac:dyDescent="0.2">
      <c r="B33" s="52"/>
      <c r="C33" s="8"/>
      <c r="D33" s="9"/>
      <c r="E33" s="136"/>
      <c r="F33" s="64">
        <v>614100</v>
      </c>
      <c r="G33" s="75" t="s">
        <v>110</v>
      </c>
      <c r="H33" s="136" t="s">
        <v>62</v>
      </c>
      <c r="I33" s="119">
        <v>0</v>
      </c>
      <c r="J33" s="56">
        <v>180000</v>
      </c>
      <c r="K33" s="169">
        <f t="shared" ref="K33" si="9">SUM(I33:J33)</f>
        <v>180000</v>
      </c>
      <c r="L33" s="119"/>
      <c r="M33" s="56"/>
      <c r="N33" s="210">
        <f t="shared" ref="N33" si="10">SUM(L33:M33)</f>
        <v>0</v>
      </c>
      <c r="O33" s="231">
        <f t="shared" si="0"/>
        <v>0</v>
      </c>
    </row>
    <row r="34" spans="2:15" ht="14.25" x14ac:dyDescent="0.2">
      <c r="B34" s="52"/>
      <c r="C34" s="8"/>
      <c r="D34" s="8"/>
      <c r="E34" s="8"/>
      <c r="F34" s="60"/>
      <c r="G34" s="71"/>
      <c r="H34" s="9"/>
      <c r="I34" s="119"/>
      <c r="J34" s="56"/>
      <c r="K34" s="170"/>
      <c r="L34" s="119"/>
      <c r="M34" s="56"/>
      <c r="N34" s="211"/>
      <c r="O34" s="231" t="str">
        <f t="shared" si="0"/>
        <v/>
      </c>
    </row>
    <row r="35" spans="2:15" ht="15" x14ac:dyDescent="0.25">
      <c r="B35" s="53"/>
      <c r="C35" s="4"/>
      <c r="D35" s="4"/>
      <c r="E35" s="4"/>
      <c r="F35" s="59">
        <v>821000</v>
      </c>
      <c r="G35" s="70"/>
      <c r="H35" s="10" t="s">
        <v>12</v>
      </c>
      <c r="I35" s="113">
        <f t="shared" ref="I35:N35" si="11">SUM(I36:I39)</f>
        <v>7000</v>
      </c>
      <c r="J35" s="54">
        <f t="shared" si="11"/>
        <v>1950000</v>
      </c>
      <c r="K35" s="171">
        <f t="shared" si="11"/>
        <v>1957000</v>
      </c>
      <c r="L35" s="113">
        <f t="shared" si="11"/>
        <v>0</v>
      </c>
      <c r="M35" s="54">
        <f t="shared" si="11"/>
        <v>0</v>
      </c>
      <c r="N35" s="212">
        <f t="shared" si="11"/>
        <v>0</v>
      </c>
      <c r="O35" s="235">
        <f t="shared" si="0"/>
        <v>0</v>
      </c>
    </row>
    <row r="36" spans="2:15" ht="14.25" x14ac:dyDescent="0.2">
      <c r="B36" s="52"/>
      <c r="C36" s="8"/>
      <c r="D36" s="8"/>
      <c r="E36" s="8"/>
      <c r="F36" s="60">
        <v>821200</v>
      </c>
      <c r="G36" s="71"/>
      <c r="H36" s="9" t="s">
        <v>13</v>
      </c>
      <c r="I36" s="119">
        <v>0</v>
      </c>
      <c r="J36" s="56">
        <v>0</v>
      </c>
      <c r="K36" s="169">
        <f t="shared" ref="K36:K37" si="12">SUM(I36:J36)</f>
        <v>0</v>
      </c>
      <c r="L36" s="119"/>
      <c r="M36" s="56"/>
      <c r="N36" s="210">
        <f t="shared" ref="N36:N37" si="13">SUM(L36:M36)</f>
        <v>0</v>
      </c>
      <c r="O36" s="231" t="str">
        <f t="shared" si="0"/>
        <v/>
      </c>
    </row>
    <row r="37" spans="2:15" ht="14.25" x14ac:dyDescent="0.2">
      <c r="B37" s="52"/>
      <c r="C37" s="8"/>
      <c r="D37" s="8"/>
      <c r="E37" s="8"/>
      <c r="F37" s="60">
        <v>821300</v>
      </c>
      <c r="G37" s="71"/>
      <c r="H37" s="9" t="s">
        <v>14</v>
      </c>
      <c r="I37" s="119">
        <v>7000</v>
      </c>
      <c r="J37" s="56">
        <v>0</v>
      </c>
      <c r="K37" s="169">
        <f t="shared" si="12"/>
        <v>7000</v>
      </c>
      <c r="L37" s="119"/>
      <c r="M37" s="56"/>
      <c r="N37" s="210">
        <f t="shared" si="13"/>
        <v>0</v>
      </c>
      <c r="O37" s="231">
        <f t="shared" si="0"/>
        <v>0</v>
      </c>
    </row>
    <row r="38" spans="2:15" ht="14.25" x14ac:dyDescent="0.2">
      <c r="B38" s="52"/>
      <c r="C38" s="8"/>
      <c r="D38" s="8"/>
      <c r="E38" s="8"/>
      <c r="F38" s="60">
        <v>821500</v>
      </c>
      <c r="G38" s="71" t="s">
        <v>137</v>
      </c>
      <c r="H38" s="147" t="s">
        <v>136</v>
      </c>
      <c r="I38" s="119">
        <v>0</v>
      </c>
      <c r="J38" s="56">
        <v>1250000</v>
      </c>
      <c r="K38" s="169">
        <f t="shared" ref="K38" si="14">SUM(I38:J38)</f>
        <v>1250000</v>
      </c>
      <c r="L38" s="119"/>
      <c r="M38" s="56"/>
      <c r="N38" s="210">
        <f t="shared" ref="N38:N39" si="15">SUM(L38:M38)</f>
        <v>0</v>
      </c>
      <c r="O38" s="231">
        <f t="shared" si="0"/>
        <v>0</v>
      </c>
    </row>
    <row r="39" spans="2:15" ht="14.25" x14ac:dyDescent="0.2">
      <c r="B39" s="52"/>
      <c r="C39" s="8"/>
      <c r="D39" s="8"/>
      <c r="E39" s="8"/>
      <c r="F39" s="60">
        <v>821600</v>
      </c>
      <c r="G39" s="71" t="s">
        <v>138</v>
      </c>
      <c r="H39" s="147" t="s">
        <v>135</v>
      </c>
      <c r="I39" s="119">
        <v>0</v>
      </c>
      <c r="J39" s="56">
        <v>700000</v>
      </c>
      <c r="K39" s="169">
        <f t="shared" ref="K39" si="16">SUM(I39:J39)</f>
        <v>700000</v>
      </c>
      <c r="L39" s="119"/>
      <c r="M39" s="56"/>
      <c r="N39" s="210">
        <f t="shared" si="15"/>
        <v>0</v>
      </c>
      <c r="O39" s="231">
        <f t="shared" si="0"/>
        <v>0</v>
      </c>
    </row>
    <row r="40" spans="2:15" ht="15" x14ac:dyDescent="0.25">
      <c r="B40" s="52"/>
      <c r="C40" s="8"/>
      <c r="D40" s="8"/>
      <c r="E40" s="8"/>
      <c r="F40" s="60"/>
      <c r="G40" s="71"/>
      <c r="H40" s="9"/>
      <c r="I40" s="113"/>
      <c r="J40" s="54"/>
      <c r="K40" s="91"/>
      <c r="L40" s="113"/>
      <c r="M40" s="54"/>
      <c r="N40" s="212"/>
      <c r="O40" s="231" t="str">
        <f t="shared" si="0"/>
        <v/>
      </c>
    </row>
    <row r="41" spans="2:15" ht="15" x14ac:dyDescent="0.25">
      <c r="B41" s="53"/>
      <c r="C41" s="4"/>
      <c r="D41" s="4"/>
      <c r="E41" s="4"/>
      <c r="F41" s="59"/>
      <c r="G41" s="70"/>
      <c r="H41" s="10" t="s">
        <v>15</v>
      </c>
      <c r="I41" s="114" t="s">
        <v>305</v>
      </c>
      <c r="J41" s="54"/>
      <c r="K41" s="92" t="s">
        <v>305</v>
      </c>
      <c r="L41" s="114"/>
      <c r="M41" s="54"/>
      <c r="N41" s="213"/>
      <c r="O41" s="231"/>
    </row>
    <row r="42" spans="2:15" ht="15" x14ac:dyDescent="0.25">
      <c r="B42" s="53"/>
      <c r="C42" s="4"/>
      <c r="D42" s="4"/>
      <c r="E42" s="4"/>
      <c r="F42" s="59"/>
      <c r="G42" s="70"/>
      <c r="H42" s="4" t="s">
        <v>24</v>
      </c>
      <c r="I42" s="113">
        <f t="shared" ref="I42:N42" si="17">I11+I16+I19+I32+I35</f>
        <v>535930</v>
      </c>
      <c r="J42" s="54">
        <f t="shared" si="17"/>
        <v>2743000</v>
      </c>
      <c r="K42" s="91">
        <f t="shared" si="17"/>
        <v>3278930</v>
      </c>
      <c r="L42" s="113">
        <f t="shared" si="17"/>
        <v>0</v>
      </c>
      <c r="M42" s="54">
        <f t="shared" si="17"/>
        <v>0</v>
      </c>
      <c r="N42" s="212">
        <f t="shared" si="17"/>
        <v>0</v>
      </c>
      <c r="O42" s="235">
        <f t="shared" si="0"/>
        <v>0</v>
      </c>
    </row>
    <row r="43" spans="2:15" ht="15" x14ac:dyDescent="0.25">
      <c r="B43" s="53"/>
      <c r="C43" s="4"/>
      <c r="D43" s="4"/>
      <c r="E43" s="4"/>
      <c r="F43" s="59"/>
      <c r="G43" s="70"/>
      <c r="H43" s="4" t="s">
        <v>16</v>
      </c>
      <c r="I43" s="113">
        <f t="shared" ref="I43:N44" si="18">I42</f>
        <v>535930</v>
      </c>
      <c r="J43" s="54">
        <f t="shared" si="18"/>
        <v>2743000</v>
      </c>
      <c r="K43" s="91">
        <f t="shared" si="18"/>
        <v>3278930</v>
      </c>
      <c r="L43" s="113">
        <f t="shared" si="18"/>
        <v>0</v>
      </c>
      <c r="M43" s="54">
        <f t="shared" si="18"/>
        <v>0</v>
      </c>
      <c r="N43" s="212">
        <f t="shared" si="18"/>
        <v>0</v>
      </c>
      <c r="O43" s="235">
        <f t="shared" si="0"/>
        <v>0</v>
      </c>
    </row>
    <row r="44" spans="2:15" ht="15" x14ac:dyDescent="0.25">
      <c r="B44" s="53"/>
      <c r="C44" s="4"/>
      <c r="D44" s="4"/>
      <c r="E44" s="4"/>
      <c r="F44" s="59"/>
      <c r="G44" s="70"/>
      <c r="H44" s="4" t="s">
        <v>17</v>
      </c>
      <c r="I44" s="113">
        <f t="shared" si="18"/>
        <v>535930</v>
      </c>
      <c r="J44" s="54">
        <f t="shared" si="18"/>
        <v>2743000</v>
      </c>
      <c r="K44" s="91">
        <f t="shared" si="18"/>
        <v>3278930</v>
      </c>
      <c r="L44" s="113">
        <f t="shared" si="18"/>
        <v>0</v>
      </c>
      <c r="M44" s="54">
        <f t="shared" si="18"/>
        <v>0</v>
      </c>
      <c r="N44" s="212">
        <f t="shared" si="18"/>
        <v>0</v>
      </c>
      <c r="O44" s="235">
        <f t="shared" si="0"/>
        <v>0</v>
      </c>
    </row>
    <row r="45" spans="2:15" ht="15" thickBot="1" x14ac:dyDescent="0.25">
      <c r="B45" s="6"/>
      <c r="C45" s="7"/>
      <c r="D45" s="7"/>
      <c r="E45" s="7"/>
      <c r="F45" s="61"/>
      <c r="G45" s="72"/>
      <c r="H45" s="7"/>
      <c r="I45" s="115"/>
      <c r="J45" s="13"/>
      <c r="K45" s="93"/>
      <c r="L45" s="191" t="str">
        <f>IF(L44&gt;L5,"PROBIJEN LIMIT!!!","")</f>
        <v/>
      </c>
      <c r="M45" s="13"/>
      <c r="N45" s="214"/>
      <c r="O45" s="234" t="str">
        <f t="shared" si="0"/>
        <v/>
      </c>
    </row>
    <row r="46" spans="2:15" ht="14.25" x14ac:dyDescent="0.2">
      <c r="F46" s="62"/>
      <c r="G46" s="73"/>
      <c r="I46" s="20"/>
      <c r="J46" s="20"/>
      <c r="K46" s="95"/>
      <c r="L46" s="20"/>
      <c r="M46" s="20"/>
      <c r="N46" s="95"/>
      <c r="O46" s="240" t="str">
        <f t="shared" si="0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B1:O50"/>
  <sheetViews>
    <sheetView zoomScaleNormal="100" workbookViewId="0">
      <selection activeCell="L49" sqref="L49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226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19</v>
      </c>
      <c r="E5" s="263"/>
      <c r="F5" s="187"/>
      <c r="G5" s="187"/>
      <c r="I5" s="186" t="s">
        <v>203</v>
      </c>
      <c r="L5" s="188">
        <v>3324300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1.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43</v>
      </c>
      <c r="C10" s="3" t="s">
        <v>3</v>
      </c>
      <c r="D10" s="3" t="s">
        <v>4</v>
      </c>
      <c r="E10" s="139" t="s">
        <v>154</v>
      </c>
      <c r="F10" s="51"/>
      <c r="G10" s="51"/>
      <c r="H10" s="189" t="s">
        <v>210</v>
      </c>
      <c r="I10" s="1"/>
      <c r="J10" s="51"/>
      <c r="K10" s="167"/>
      <c r="L10" s="1"/>
      <c r="M10" s="51"/>
      <c r="N10" s="208"/>
      <c r="O10" s="231" t="str">
        <f t="shared" ref="O10:O28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SUM(I12:I15)</f>
        <v>949120</v>
      </c>
      <c r="J11" s="34">
        <f t="shared" si="1"/>
        <v>0</v>
      </c>
      <c r="K11" s="168">
        <f t="shared" si="1"/>
        <v>949120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10">
        <v>799550</v>
      </c>
      <c r="J12" s="33">
        <v>0</v>
      </c>
      <c r="K12" s="169">
        <f>SUM(I12:J12)</f>
        <v>799550</v>
      </c>
      <c r="L12" s="110"/>
      <c r="M12" s="33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10">
        <v>149570</v>
      </c>
      <c r="J13" s="33">
        <v>0</v>
      </c>
      <c r="K13" s="169">
        <f t="shared" ref="K13:K14" si="2">SUM(I13:J13)</f>
        <v>149570</v>
      </c>
      <c r="L13" s="110"/>
      <c r="M13" s="33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10"/>
      <c r="J15" s="33"/>
      <c r="K15" s="169"/>
      <c r="L15" s="110"/>
      <c r="M15" s="33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84310</v>
      </c>
      <c r="J16" s="34">
        <f t="shared" si="4"/>
        <v>0</v>
      </c>
      <c r="K16" s="168">
        <f t="shared" si="4"/>
        <v>84310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10">
        <v>84310</v>
      </c>
      <c r="J17" s="33">
        <v>0</v>
      </c>
      <c r="K17" s="169">
        <f>SUM(I17:J17)</f>
        <v>84310</v>
      </c>
      <c r="L17" s="110"/>
      <c r="M17" s="33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1"/>
      <c r="J18" s="48"/>
      <c r="K18" s="170"/>
      <c r="L18" s="111"/>
      <c r="M18" s="48"/>
      <c r="N18" s="211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89050</v>
      </c>
      <c r="J19" s="57">
        <f t="shared" si="5"/>
        <v>0</v>
      </c>
      <c r="K19" s="171">
        <f t="shared" si="5"/>
        <v>89050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2">
        <v>7500</v>
      </c>
      <c r="J20" s="84">
        <v>0</v>
      </c>
      <c r="K20" s="169">
        <f t="shared" ref="K20:K29" si="6">SUM(I20:J20)</f>
        <v>7500</v>
      </c>
      <c r="L20" s="102"/>
      <c r="M20" s="84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2">
        <v>2000</v>
      </c>
      <c r="J21" s="84">
        <v>0</v>
      </c>
      <c r="K21" s="169">
        <f t="shared" si="6"/>
        <v>2000</v>
      </c>
      <c r="L21" s="102"/>
      <c r="M21" s="84"/>
      <c r="N21" s="210">
        <f t="shared" si="7"/>
        <v>0</v>
      </c>
      <c r="O21" s="231">
        <f t="shared" si="0"/>
        <v>0</v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2">
        <v>8000</v>
      </c>
      <c r="J22" s="84">
        <v>0</v>
      </c>
      <c r="K22" s="169">
        <f t="shared" si="6"/>
        <v>8000</v>
      </c>
      <c r="L22" s="102"/>
      <c r="M22" s="84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2">
        <v>5000</v>
      </c>
      <c r="J23" s="84">
        <v>0</v>
      </c>
      <c r="K23" s="169">
        <f t="shared" si="6"/>
        <v>5000</v>
      </c>
      <c r="L23" s="102"/>
      <c r="M23" s="84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2">
        <v>1000</v>
      </c>
      <c r="J24" s="84">
        <v>0</v>
      </c>
      <c r="K24" s="169">
        <f t="shared" si="6"/>
        <v>1000</v>
      </c>
      <c r="L24" s="102"/>
      <c r="M24" s="84"/>
      <c r="N24" s="210">
        <f t="shared" si="7"/>
        <v>0</v>
      </c>
      <c r="O24" s="231">
        <f t="shared" si="0"/>
        <v>0</v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2">
        <v>5500</v>
      </c>
      <c r="J25" s="84">
        <v>0</v>
      </c>
      <c r="K25" s="169">
        <f t="shared" si="6"/>
        <v>5500</v>
      </c>
      <c r="L25" s="102"/>
      <c r="M25" s="84"/>
      <c r="N25" s="210">
        <f t="shared" si="7"/>
        <v>0</v>
      </c>
      <c r="O25" s="231">
        <f t="shared" si="0"/>
        <v>0</v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2">
        <v>10000</v>
      </c>
      <c r="J26" s="84">
        <v>0</v>
      </c>
      <c r="K26" s="169">
        <f t="shared" si="6"/>
        <v>10000</v>
      </c>
      <c r="L26" s="102"/>
      <c r="M26" s="84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2">
        <v>50</v>
      </c>
      <c r="J27" s="84">
        <v>0</v>
      </c>
      <c r="K27" s="169">
        <f t="shared" si="6"/>
        <v>50</v>
      </c>
      <c r="L27" s="102"/>
      <c r="M27" s="84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2">
        <v>50000</v>
      </c>
      <c r="J28" s="84">
        <v>0</v>
      </c>
      <c r="K28" s="169">
        <f t="shared" si="6"/>
        <v>50000</v>
      </c>
      <c r="L28" s="102"/>
      <c r="M28" s="84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2">
        <v>0</v>
      </c>
      <c r="J29" s="84">
        <v>0</v>
      </c>
      <c r="K29" s="169">
        <f t="shared" si="6"/>
        <v>0</v>
      </c>
      <c r="L29" s="102"/>
      <c r="M29" s="84"/>
      <c r="N29" s="210">
        <f t="shared" si="7"/>
        <v>0</v>
      </c>
      <c r="O29" s="231" t="str">
        <f t="shared" ref="O29:O50" si="8">IF(K29=0,"",N29/K29*100)</f>
        <v/>
      </c>
    </row>
    <row r="30" spans="2:15" ht="15" x14ac:dyDescent="0.25">
      <c r="B30" s="52"/>
      <c r="C30" s="8"/>
      <c r="D30" s="8"/>
      <c r="E30" s="8"/>
      <c r="F30" s="60"/>
      <c r="G30" s="71"/>
      <c r="H30" s="9"/>
      <c r="I30" s="113"/>
      <c r="J30" s="54"/>
      <c r="K30" s="171"/>
      <c r="L30" s="113"/>
      <c r="M30" s="54"/>
      <c r="N30" s="212"/>
      <c r="O30" s="231" t="str">
        <f t="shared" si="8"/>
        <v/>
      </c>
    </row>
    <row r="31" spans="2:15" ht="15" x14ac:dyDescent="0.25">
      <c r="B31" s="53"/>
      <c r="C31" s="4"/>
      <c r="D31" s="4"/>
      <c r="E31" s="4"/>
      <c r="F31" s="59">
        <v>614000</v>
      </c>
      <c r="G31" s="70"/>
      <c r="H31" s="10" t="s">
        <v>72</v>
      </c>
      <c r="I31" s="113">
        <f t="shared" ref="I31:N31" si="9">SUM(I32:I35)</f>
        <v>2121860</v>
      </c>
      <c r="J31" s="54">
        <f t="shared" si="9"/>
        <v>378140</v>
      </c>
      <c r="K31" s="171">
        <f t="shared" si="9"/>
        <v>2500000</v>
      </c>
      <c r="L31" s="113">
        <f t="shared" si="9"/>
        <v>0</v>
      </c>
      <c r="M31" s="54">
        <f t="shared" si="9"/>
        <v>0</v>
      </c>
      <c r="N31" s="212">
        <f t="shared" si="9"/>
        <v>0</v>
      </c>
      <c r="O31" s="235">
        <f t="shared" si="8"/>
        <v>0</v>
      </c>
    </row>
    <row r="32" spans="2:15" ht="14.25" x14ac:dyDescent="0.2">
      <c r="B32" s="53"/>
      <c r="C32" s="4"/>
      <c r="D32" s="10"/>
      <c r="E32" s="10"/>
      <c r="F32" s="60">
        <v>614100</v>
      </c>
      <c r="G32" s="71" t="s">
        <v>112</v>
      </c>
      <c r="H32" s="148" t="s">
        <v>266</v>
      </c>
      <c r="I32" s="119">
        <v>0</v>
      </c>
      <c r="J32" s="56">
        <v>150000</v>
      </c>
      <c r="K32" s="169">
        <f t="shared" ref="K32:K35" si="10">SUM(I32:J32)</f>
        <v>150000</v>
      </c>
      <c r="L32" s="119"/>
      <c r="M32" s="56"/>
      <c r="N32" s="210">
        <f t="shared" ref="N32:N35" si="11">SUM(L32:M32)</f>
        <v>0</v>
      </c>
      <c r="O32" s="231">
        <f t="shared" si="8"/>
        <v>0</v>
      </c>
    </row>
    <row r="33" spans="2:15" ht="14.25" x14ac:dyDescent="0.2">
      <c r="B33" s="52"/>
      <c r="C33" s="8"/>
      <c r="D33" s="8"/>
      <c r="E33" s="8"/>
      <c r="F33" s="60">
        <v>614500</v>
      </c>
      <c r="G33" s="71" t="s">
        <v>111</v>
      </c>
      <c r="H33" s="162" t="s">
        <v>267</v>
      </c>
      <c r="I33" s="119">
        <v>1650000</v>
      </c>
      <c r="J33" s="56">
        <v>0</v>
      </c>
      <c r="K33" s="169">
        <f t="shared" si="10"/>
        <v>1650000</v>
      </c>
      <c r="L33" s="119"/>
      <c r="M33" s="56"/>
      <c r="N33" s="210">
        <f t="shared" si="11"/>
        <v>0</v>
      </c>
      <c r="O33" s="231">
        <f t="shared" si="8"/>
        <v>0</v>
      </c>
    </row>
    <row r="34" spans="2:15" ht="14.25" x14ac:dyDescent="0.2">
      <c r="B34" s="52"/>
      <c r="C34" s="8"/>
      <c r="D34" s="8"/>
      <c r="E34" s="8"/>
      <c r="F34" s="60">
        <v>614500</v>
      </c>
      <c r="G34" s="71" t="s">
        <v>113</v>
      </c>
      <c r="H34" s="162" t="s">
        <v>268</v>
      </c>
      <c r="I34" s="119">
        <v>300000</v>
      </c>
      <c r="J34" s="56">
        <v>0</v>
      </c>
      <c r="K34" s="169">
        <f t="shared" si="10"/>
        <v>300000</v>
      </c>
      <c r="L34" s="119"/>
      <c r="M34" s="56"/>
      <c r="N34" s="210">
        <f t="shared" si="11"/>
        <v>0</v>
      </c>
      <c r="O34" s="231">
        <f t="shared" si="8"/>
        <v>0</v>
      </c>
    </row>
    <row r="35" spans="2:15" ht="14.25" x14ac:dyDescent="0.2">
      <c r="B35" s="52"/>
      <c r="C35" s="8"/>
      <c r="D35" s="8"/>
      <c r="E35" s="8"/>
      <c r="F35" s="60">
        <v>614500</v>
      </c>
      <c r="G35" s="71" t="s">
        <v>114</v>
      </c>
      <c r="H35" s="157" t="s">
        <v>80</v>
      </c>
      <c r="I35" s="119">
        <v>171860</v>
      </c>
      <c r="J35" s="56">
        <v>228140</v>
      </c>
      <c r="K35" s="169">
        <f t="shared" si="10"/>
        <v>400000</v>
      </c>
      <c r="L35" s="119"/>
      <c r="M35" s="56"/>
      <c r="N35" s="210">
        <f t="shared" si="11"/>
        <v>0</v>
      </c>
      <c r="O35" s="231">
        <f t="shared" si="8"/>
        <v>0</v>
      </c>
    </row>
    <row r="36" spans="2:15" ht="15" x14ac:dyDescent="0.25">
      <c r="B36" s="52"/>
      <c r="C36" s="8"/>
      <c r="D36" s="8"/>
      <c r="E36" s="8"/>
      <c r="F36" s="60"/>
      <c r="G36" s="71"/>
      <c r="H36" s="9"/>
      <c r="I36" s="113"/>
      <c r="J36" s="54"/>
      <c r="K36" s="171"/>
      <c r="L36" s="113"/>
      <c r="M36" s="54"/>
      <c r="N36" s="212"/>
      <c r="O36" s="231" t="str">
        <f t="shared" si="8"/>
        <v/>
      </c>
    </row>
    <row r="37" spans="2:15" ht="15" x14ac:dyDescent="0.25">
      <c r="B37" s="53"/>
      <c r="C37" s="4"/>
      <c r="D37" s="4"/>
      <c r="E37" s="4"/>
      <c r="F37" s="59">
        <v>615000</v>
      </c>
      <c r="G37" s="70"/>
      <c r="H37" s="10" t="s">
        <v>11</v>
      </c>
      <c r="I37" s="113">
        <f t="shared" ref="I37:N37" si="12">SUM(I38:I39)</f>
        <v>133720</v>
      </c>
      <c r="J37" s="54">
        <f t="shared" si="12"/>
        <v>416280</v>
      </c>
      <c r="K37" s="171">
        <f t="shared" si="12"/>
        <v>550000</v>
      </c>
      <c r="L37" s="113"/>
      <c r="M37" s="54"/>
      <c r="N37" s="212">
        <f t="shared" si="12"/>
        <v>0</v>
      </c>
      <c r="O37" s="231">
        <f t="shared" si="8"/>
        <v>0</v>
      </c>
    </row>
    <row r="38" spans="2:15" ht="14.25" x14ac:dyDescent="0.2">
      <c r="B38" s="53"/>
      <c r="C38" s="4"/>
      <c r="D38" s="10"/>
      <c r="E38" s="10"/>
      <c r="F38" s="60">
        <v>615100</v>
      </c>
      <c r="G38" s="71" t="s">
        <v>167</v>
      </c>
      <c r="H38" s="148" t="s">
        <v>144</v>
      </c>
      <c r="I38" s="119">
        <v>133720</v>
      </c>
      <c r="J38" s="56">
        <v>266280</v>
      </c>
      <c r="K38" s="169">
        <f t="shared" ref="K38:K39" si="13">SUM(I38:J38)</f>
        <v>400000</v>
      </c>
      <c r="L38" s="119"/>
      <c r="M38" s="56"/>
      <c r="N38" s="210">
        <f t="shared" ref="N38:N39" si="14">SUM(L38:M38)</f>
        <v>0</v>
      </c>
      <c r="O38" s="231">
        <f t="shared" si="8"/>
        <v>0</v>
      </c>
    </row>
    <row r="39" spans="2:15" ht="14.25" x14ac:dyDescent="0.2">
      <c r="B39" s="53"/>
      <c r="C39" s="4"/>
      <c r="D39" s="10"/>
      <c r="E39" s="10"/>
      <c r="F39" s="60">
        <v>615100</v>
      </c>
      <c r="G39" s="71" t="s">
        <v>168</v>
      </c>
      <c r="H39" s="148" t="s">
        <v>143</v>
      </c>
      <c r="I39" s="119">
        <v>0</v>
      </c>
      <c r="J39" s="56">
        <v>150000</v>
      </c>
      <c r="K39" s="169">
        <f t="shared" si="13"/>
        <v>150000</v>
      </c>
      <c r="L39" s="119"/>
      <c r="M39" s="56"/>
      <c r="N39" s="210">
        <f t="shared" si="14"/>
        <v>0</v>
      </c>
      <c r="O39" s="231">
        <f t="shared" si="8"/>
        <v>0</v>
      </c>
    </row>
    <row r="40" spans="2:15" ht="14.25" x14ac:dyDescent="0.2">
      <c r="B40" s="52"/>
      <c r="C40" s="8"/>
      <c r="D40" s="8"/>
      <c r="E40" s="8"/>
      <c r="F40" s="60"/>
      <c r="G40" s="71"/>
      <c r="H40" s="9"/>
      <c r="I40" s="111"/>
      <c r="J40" s="48"/>
      <c r="K40" s="90"/>
      <c r="L40" s="111"/>
      <c r="M40" s="48"/>
      <c r="N40" s="211"/>
      <c r="O40" s="231" t="str">
        <f t="shared" si="8"/>
        <v/>
      </c>
    </row>
    <row r="41" spans="2:15" ht="15" x14ac:dyDescent="0.25">
      <c r="B41" s="53"/>
      <c r="C41" s="4"/>
      <c r="D41" s="4"/>
      <c r="E41" s="4"/>
      <c r="F41" s="59">
        <v>821000</v>
      </c>
      <c r="G41" s="70"/>
      <c r="H41" s="10" t="s">
        <v>12</v>
      </c>
      <c r="I41" s="113">
        <f t="shared" ref="I41:N41" si="15">SUM(I42:I44)</f>
        <v>18000</v>
      </c>
      <c r="J41" s="54">
        <f t="shared" si="15"/>
        <v>30000</v>
      </c>
      <c r="K41" s="91">
        <f t="shared" si="15"/>
        <v>48000</v>
      </c>
      <c r="L41" s="113">
        <f t="shared" si="15"/>
        <v>0</v>
      </c>
      <c r="M41" s="54">
        <f t="shared" si="15"/>
        <v>0</v>
      </c>
      <c r="N41" s="212">
        <f t="shared" si="15"/>
        <v>0</v>
      </c>
      <c r="O41" s="235">
        <f t="shared" si="8"/>
        <v>0</v>
      </c>
    </row>
    <row r="42" spans="2:15" ht="14.25" x14ac:dyDescent="0.2">
      <c r="B42" s="52"/>
      <c r="C42" s="8"/>
      <c r="D42" s="8"/>
      <c r="E42" s="8"/>
      <c r="F42" s="60">
        <v>821200</v>
      </c>
      <c r="G42" s="71"/>
      <c r="H42" s="9" t="s">
        <v>13</v>
      </c>
      <c r="I42" s="111">
        <v>0</v>
      </c>
      <c r="J42" s="48">
        <v>0</v>
      </c>
      <c r="K42" s="89">
        <f t="shared" ref="K42:K43" si="16">SUM(I42:J42)</f>
        <v>0</v>
      </c>
      <c r="L42" s="111"/>
      <c r="M42" s="48"/>
      <c r="N42" s="210">
        <f t="shared" ref="N42:N43" si="17">SUM(L42:M42)</f>
        <v>0</v>
      </c>
      <c r="O42" s="231" t="str">
        <f t="shared" si="8"/>
        <v/>
      </c>
    </row>
    <row r="43" spans="2:15" ht="14.25" x14ac:dyDescent="0.2">
      <c r="B43" s="52"/>
      <c r="C43" s="8"/>
      <c r="D43" s="8"/>
      <c r="E43" s="8"/>
      <c r="F43" s="60">
        <v>821300</v>
      </c>
      <c r="G43" s="71"/>
      <c r="H43" s="9" t="s">
        <v>14</v>
      </c>
      <c r="I43" s="111">
        <v>18000</v>
      </c>
      <c r="J43" s="48">
        <v>30000</v>
      </c>
      <c r="K43" s="89">
        <f t="shared" si="16"/>
        <v>48000</v>
      </c>
      <c r="L43" s="111"/>
      <c r="M43" s="48"/>
      <c r="N43" s="210">
        <f t="shared" si="17"/>
        <v>0</v>
      </c>
      <c r="O43" s="231">
        <f t="shared" si="8"/>
        <v>0</v>
      </c>
    </row>
    <row r="44" spans="2:15" ht="14.25" x14ac:dyDescent="0.2">
      <c r="B44" s="52"/>
      <c r="C44" s="8"/>
      <c r="D44" s="8"/>
      <c r="E44" s="8"/>
      <c r="F44" s="60"/>
      <c r="G44" s="71"/>
      <c r="H44" s="9"/>
      <c r="I44" s="111"/>
      <c r="J44" s="48"/>
      <c r="K44" s="90"/>
      <c r="L44" s="111"/>
      <c r="M44" s="48"/>
      <c r="N44" s="211"/>
      <c r="O44" s="231" t="str">
        <f t="shared" si="8"/>
        <v/>
      </c>
    </row>
    <row r="45" spans="2:15" ht="15" x14ac:dyDescent="0.25">
      <c r="B45" s="53"/>
      <c r="C45" s="4"/>
      <c r="D45" s="4"/>
      <c r="E45" s="4"/>
      <c r="F45" s="59"/>
      <c r="G45" s="70"/>
      <c r="H45" s="10" t="s">
        <v>15</v>
      </c>
      <c r="I45" s="114" t="s">
        <v>306</v>
      </c>
      <c r="J45" s="49"/>
      <c r="K45" s="92" t="s">
        <v>306</v>
      </c>
      <c r="L45" s="114"/>
      <c r="M45" s="49"/>
      <c r="N45" s="213"/>
      <c r="O45" s="231"/>
    </row>
    <row r="46" spans="2:15" ht="15" x14ac:dyDescent="0.25">
      <c r="B46" s="53"/>
      <c r="C46" s="4"/>
      <c r="D46" s="4"/>
      <c r="E46" s="4"/>
      <c r="F46" s="59"/>
      <c r="G46" s="70"/>
      <c r="H46" s="4" t="s">
        <v>24</v>
      </c>
      <c r="I46" s="113">
        <f t="shared" ref="I46:N46" si="18">I11+I16+I19+I31+I37+I41</f>
        <v>3396060</v>
      </c>
      <c r="J46" s="54">
        <f t="shared" si="18"/>
        <v>824420</v>
      </c>
      <c r="K46" s="91">
        <f t="shared" si="18"/>
        <v>4220480</v>
      </c>
      <c r="L46" s="113">
        <f t="shared" si="18"/>
        <v>0</v>
      </c>
      <c r="M46" s="54">
        <f t="shared" si="18"/>
        <v>0</v>
      </c>
      <c r="N46" s="212">
        <f t="shared" si="18"/>
        <v>0</v>
      </c>
      <c r="O46" s="235">
        <f t="shared" si="8"/>
        <v>0</v>
      </c>
    </row>
    <row r="47" spans="2:15" ht="15" x14ac:dyDescent="0.25">
      <c r="B47" s="53"/>
      <c r="C47" s="4"/>
      <c r="D47" s="4"/>
      <c r="E47" s="4"/>
      <c r="F47" s="59"/>
      <c r="G47" s="70"/>
      <c r="H47" s="4" t="s">
        <v>16</v>
      </c>
      <c r="I47" s="113">
        <f t="shared" ref="I47:N48" si="19">I46</f>
        <v>3396060</v>
      </c>
      <c r="J47" s="54">
        <f t="shared" si="19"/>
        <v>824420</v>
      </c>
      <c r="K47" s="91">
        <f t="shared" si="19"/>
        <v>4220480</v>
      </c>
      <c r="L47" s="113">
        <f t="shared" si="19"/>
        <v>0</v>
      </c>
      <c r="M47" s="54">
        <f t="shared" si="19"/>
        <v>0</v>
      </c>
      <c r="N47" s="212">
        <f t="shared" si="19"/>
        <v>0</v>
      </c>
      <c r="O47" s="235">
        <f t="shared" si="8"/>
        <v>0</v>
      </c>
    </row>
    <row r="48" spans="2:15" ht="15" x14ac:dyDescent="0.25">
      <c r="B48" s="53"/>
      <c r="C48" s="4"/>
      <c r="D48" s="4"/>
      <c r="E48" s="4"/>
      <c r="F48" s="59"/>
      <c r="G48" s="70"/>
      <c r="H48" s="4" t="s">
        <v>17</v>
      </c>
      <c r="I48" s="113">
        <f t="shared" si="19"/>
        <v>3396060</v>
      </c>
      <c r="J48" s="54">
        <f t="shared" si="19"/>
        <v>824420</v>
      </c>
      <c r="K48" s="91">
        <f t="shared" si="19"/>
        <v>4220480</v>
      </c>
      <c r="L48" s="113">
        <f t="shared" si="19"/>
        <v>0</v>
      </c>
      <c r="M48" s="54">
        <f t="shared" si="19"/>
        <v>0</v>
      </c>
      <c r="N48" s="212">
        <f t="shared" si="19"/>
        <v>0</v>
      </c>
      <c r="O48" s="235">
        <f t="shared" si="8"/>
        <v>0</v>
      </c>
    </row>
    <row r="49" spans="2:15" ht="15" thickBot="1" x14ac:dyDescent="0.25">
      <c r="B49" s="6"/>
      <c r="C49" s="7"/>
      <c r="D49" s="7"/>
      <c r="E49" s="7"/>
      <c r="F49" s="61"/>
      <c r="G49" s="72"/>
      <c r="H49" s="7"/>
      <c r="I49" s="115"/>
      <c r="J49" s="13"/>
      <c r="K49" s="93"/>
      <c r="L49" s="191" t="str">
        <f>IF(L48&gt;L5,"PROBIJEN LIMIT!!!","")</f>
        <v/>
      </c>
      <c r="M49" s="13"/>
      <c r="N49" s="214"/>
      <c r="O49" s="234" t="str">
        <f t="shared" si="8"/>
        <v/>
      </c>
    </row>
    <row r="50" spans="2:15" ht="14.25" x14ac:dyDescent="0.2">
      <c r="F50" s="62"/>
      <c r="G50" s="73"/>
      <c r="K50" s="94"/>
      <c r="N50" s="94"/>
      <c r="O50" s="240" t="str">
        <f t="shared" si="8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B1:O365"/>
  <sheetViews>
    <sheetView zoomScaleNormal="100" workbookViewId="0">
      <selection activeCell="L364" sqref="L364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227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20</v>
      </c>
      <c r="E5" s="263"/>
      <c r="F5" s="187"/>
      <c r="G5" s="187"/>
      <c r="I5" s="186" t="s">
        <v>203</v>
      </c>
      <c r="L5" s="188">
        <v>20171610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29.2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44</v>
      </c>
      <c r="C10" s="3" t="s">
        <v>3</v>
      </c>
      <c r="D10" s="3" t="s">
        <v>4</v>
      </c>
      <c r="E10" s="139" t="s">
        <v>155</v>
      </c>
      <c r="F10" s="51"/>
      <c r="G10" s="51"/>
      <c r="H10" s="189" t="s">
        <v>211</v>
      </c>
      <c r="I10" s="1"/>
      <c r="J10" s="51"/>
      <c r="K10" s="167"/>
      <c r="L10" s="1"/>
      <c r="M10" s="51"/>
      <c r="N10" s="208"/>
      <c r="O10" s="231" t="str">
        <f t="shared" ref="O10:O53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16">
        <f t="shared" ref="I11:N11" si="1">SUM(I12:I15)</f>
        <v>504070</v>
      </c>
      <c r="J11" s="38">
        <f t="shared" si="1"/>
        <v>0</v>
      </c>
      <c r="K11" s="168">
        <f t="shared" si="1"/>
        <v>504070</v>
      </c>
      <c r="L11" s="116">
        <f t="shared" si="1"/>
        <v>0</v>
      </c>
      <c r="M11" s="38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21">
        <v>431530</v>
      </c>
      <c r="J12" s="40">
        <v>0</v>
      </c>
      <c r="K12" s="169">
        <f>SUM(I12:J12)</f>
        <v>431530</v>
      </c>
      <c r="L12" s="121"/>
      <c r="M12" s="40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21">
        <v>72540</v>
      </c>
      <c r="J13" s="40">
        <v>0</v>
      </c>
      <c r="K13" s="169">
        <f t="shared" ref="K13:K14" si="2">SUM(I13:J13)</f>
        <v>72540</v>
      </c>
      <c r="L13" s="121"/>
      <c r="M13" s="40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7">
        <v>0</v>
      </c>
      <c r="J14" s="39">
        <v>0</v>
      </c>
      <c r="K14" s="169">
        <f t="shared" si="2"/>
        <v>0</v>
      </c>
      <c r="L14" s="117"/>
      <c r="M14" s="39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21"/>
      <c r="J15" s="40"/>
      <c r="K15" s="169"/>
      <c r="L15" s="121"/>
      <c r="M15" s="40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16">
        <f t="shared" ref="I16:N16" si="4">I17</f>
        <v>45960</v>
      </c>
      <c r="J16" s="38">
        <f t="shared" si="4"/>
        <v>0</v>
      </c>
      <c r="K16" s="168">
        <f t="shared" si="4"/>
        <v>45960</v>
      </c>
      <c r="L16" s="116">
        <f t="shared" si="4"/>
        <v>0</v>
      </c>
      <c r="M16" s="38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21">
        <v>45960</v>
      </c>
      <c r="J17" s="40">
        <v>0</v>
      </c>
      <c r="K17" s="169">
        <f>SUM(I17:J17)</f>
        <v>45960</v>
      </c>
      <c r="L17" s="121"/>
      <c r="M17" s="40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9"/>
      <c r="J18" s="56"/>
      <c r="K18" s="170"/>
      <c r="L18" s="119"/>
      <c r="M18" s="56"/>
      <c r="N18" s="211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3">
        <f t="shared" ref="I19:N19" si="5">SUM(I20:I32)</f>
        <v>585000</v>
      </c>
      <c r="J19" s="54">
        <f t="shared" si="5"/>
        <v>0</v>
      </c>
      <c r="K19" s="171">
        <f t="shared" si="5"/>
        <v>585000</v>
      </c>
      <c r="L19" s="113">
        <f t="shared" si="5"/>
        <v>0</v>
      </c>
      <c r="M19" s="54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3">
        <v>8000</v>
      </c>
      <c r="J20" s="86">
        <v>0</v>
      </c>
      <c r="K20" s="169">
        <f t="shared" ref="K20:K32" si="6">SUM(I20:J20)</f>
        <v>8000</v>
      </c>
      <c r="L20" s="103"/>
      <c r="M20" s="86"/>
      <c r="N20" s="210">
        <f t="shared" ref="N20:N32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3">
        <v>0</v>
      </c>
      <c r="J21" s="86">
        <v>0</v>
      </c>
      <c r="K21" s="169">
        <f t="shared" si="6"/>
        <v>0</v>
      </c>
      <c r="L21" s="103"/>
      <c r="M21" s="86"/>
      <c r="N21" s="210">
        <f t="shared" si="7"/>
        <v>0</v>
      </c>
      <c r="O21" s="231" t="str">
        <f t="shared" si="0"/>
        <v/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3">
        <v>4000</v>
      </c>
      <c r="J22" s="86">
        <v>0</v>
      </c>
      <c r="K22" s="169">
        <f t="shared" si="6"/>
        <v>4000</v>
      </c>
      <c r="L22" s="103"/>
      <c r="M22" s="86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3">
        <v>18000</v>
      </c>
      <c r="J23" s="86">
        <v>0</v>
      </c>
      <c r="K23" s="169">
        <f t="shared" si="6"/>
        <v>18000</v>
      </c>
      <c r="L23" s="103"/>
      <c r="M23" s="86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206" t="s">
        <v>163</v>
      </c>
      <c r="F24" s="60">
        <v>613400</v>
      </c>
      <c r="G24" s="71" t="s">
        <v>269</v>
      </c>
      <c r="H24" s="147" t="s">
        <v>270</v>
      </c>
      <c r="I24" s="103">
        <v>450000</v>
      </c>
      <c r="J24" s="86">
        <v>0</v>
      </c>
      <c r="K24" s="169">
        <f t="shared" si="6"/>
        <v>450000</v>
      </c>
      <c r="L24" s="103"/>
      <c r="M24" s="86"/>
      <c r="N24" s="210">
        <f t="shared" si="7"/>
        <v>0</v>
      </c>
      <c r="O24" s="231">
        <f t="shared" si="0"/>
        <v>0</v>
      </c>
    </row>
    <row r="25" spans="2:15" ht="14.25" x14ac:dyDescent="0.2">
      <c r="B25" s="52"/>
      <c r="C25" s="8"/>
      <c r="D25" s="8"/>
      <c r="E25" s="8"/>
      <c r="F25" s="60">
        <v>613500</v>
      </c>
      <c r="G25" s="71"/>
      <c r="H25" s="9" t="s">
        <v>8</v>
      </c>
      <c r="I25" s="103">
        <v>0</v>
      </c>
      <c r="J25" s="86">
        <v>0</v>
      </c>
      <c r="K25" s="169">
        <f t="shared" si="6"/>
        <v>0</v>
      </c>
      <c r="L25" s="103"/>
      <c r="M25" s="86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613600</v>
      </c>
      <c r="G26" s="71"/>
      <c r="H26" s="9" t="s">
        <v>71</v>
      </c>
      <c r="I26" s="103">
        <v>0</v>
      </c>
      <c r="J26" s="86">
        <v>0</v>
      </c>
      <c r="K26" s="169">
        <f t="shared" si="6"/>
        <v>0</v>
      </c>
      <c r="L26" s="103"/>
      <c r="M26" s="86"/>
      <c r="N26" s="210">
        <f t="shared" si="7"/>
        <v>0</v>
      </c>
      <c r="O26" s="231" t="str">
        <f t="shared" si="0"/>
        <v/>
      </c>
    </row>
    <row r="27" spans="2:15" ht="14.25" x14ac:dyDescent="0.2">
      <c r="B27" s="52"/>
      <c r="C27" s="8"/>
      <c r="D27" s="8"/>
      <c r="E27" s="8"/>
      <c r="F27" s="60">
        <v>613700</v>
      </c>
      <c r="G27" s="71"/>
      <c r="H27" s="9" t="s">
        <v>9</v>
      </c>
      <c r="I27" s="103">
        <v>5000</v>
      </c>
      <c r="J27" s="86">
        <v>0</v>
      </c>
      <c r="K27" s="169">
        <f t="shared" si="6"/>
        <v>5000</v>
      </c>
      <c r="L27" s="103"/>
      <c r="M27" s="86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613800</v>
      </c>
      <c r="G28" s="71"/>
      <c r="H28" s="9" t="s">
        <v>60</v>
      </c>
      <c r="I28" s="103">
        <v>0</v>
      </c>
      <c r="J28" s="86">
        <v>0</v>
      </c>
      <c r="K28" s="169">
        <f t="shared" si="6"/>
        <v>0</v>
      </c>
      <c r="L28" s="103"/>
      <c r="M28" s="86"/>
      <c r="N28" s="210">
        <f t="shared" si="7"/>
        <v>0</v>
      </c>
      <c r="O28" s="231" t="str">
        <f t="shared" si="0"/>
        <v/>
      </c>
    </row>
    <row r="29" spans="2:15" ht="14.25" x14ac:dyDescent="0.2">
      <c r="B29" s="52"/>
      <c r="C29" s="8"/>
      <c r="D29" s="8"/>
      <c r="E29" s="8"/>
      <c r="F29" s="60">
        <v>613800</v>
      </c>
      <c r="G29" s="71"/>
      <c r="H29" s="9" t="s">
        <v>66</v>
      </c>
      <c r="I29" s="103">
        <v>0</v>
      </c>
      <c r="J29" s="86">
        <v>0</v>
      </c>
      <c r="K29" s="169">
        <f t="shared" si="6"/>
        <v>0</v>
      </c>
      <c r="L29" s="103"/>
      <c r="M29" s="86"/>
      <c r="N29" s="210">
        <f t="shared" si="7"/>
        <v>0</v>
      </c>
      <c r="O29" s="231" t="str">
        <f t="shared" si="0"/>
        <v/>
      </c>
    </row>
    <row r="30" spans="2:15" ht="14.25" x14ac:dyDescent="0.2">
      <c r="B30" s="52"/>
      <c r="C30" s="8"/>
      <c r="D30" s="8"/>
      <c r="E30" s="8"/>
      <c r="F30" s="60">
        <v>613900</v>
      </c>
      <c r="G30" s="71"/>
      <c r="H30" s="9" t="s">
        <v>61</v>
      </c>
      <c r="I30" s="103">
        <v>51000</v>
      </c>
      <c r="J30" s="86">
        <v>0</v>
      </c>
      <c r="K30" s="169">
        <f t="shared" si="6"/>
        <v>51000</v>
      </c>
      <c r="L30" s="103"/>
      <c r="M30" s="86"/>
      <c r="N30" s="210">
        <f t="shared" si="7"/>
        <v>0</v>
      </c>
      <c r="O30" s="231">
        <f t="shared" si="0"/>
        <v>0</v>
      </c>
    </row>
    <row r="31" spans="2:15" ht="14.25" x14ac:dyDescent="0.2">
      <c r="B31" s="52"/>
      <c r="C31" s="8"/>
      <c r="D31" s="8"/>
      <c r="E31" s="8"/>
      <c r="F31" s="60">
        <v>613900</v>
      </c>
      <c r="G31" s="71" t="s">
        <v>115</v>
      </c>
      <c r="H31" s="9" t="s">
        <v>63</v>
      </c>
      <c r="I31" s="103">
        <v>49000</v>
      </c>
      <c r="J31" s="86">
        <v>0</v>
      </c>
      <c r="K31" s="169">
        <f t="shared" si="6"/>
        <v>49000</v>
      </c>
      <c r="L31" s="103"/>
      <c r="M31" s="86"/>
      <c r="N31" s="210">
        <f t="shared" si="7"/>
        <v>0</v>
      </c>
      <c r="O31" s="231">
        <f t="shared" si="0"/>
        <v>0</v>
      </c>
    </row>
    <row r="32" spans="2:15" ht="14.25" x14ac:dyDescent="0.2">
      <c r="B32" s="52"/>
      <c r="C32" s="8"/>
      <c r="D32" s="8"/>
      <c r="E32" s="8"/>
      <c r="F32" s="60">
        <v>613900</v>
      </c>
      <c r="G32" s="71"/>
      <c r="H32" s="151" t="s">
        <v>84</v>
      </c>
      <c r="I32" s="103">
        <v>0</v>
      </c>
      <c r="J32" s="86">
        <v>0</v>
      </c>
      <c r="K32" s="169">
        <f t="shared" si="6"/>
        <v>0</v>
      </c>
      <c r="L32" s="103"/>
      <c r="M32" s="86"/>
      <c r="N32" s="210">
        <f t="shared" si="7"/>
        <v>0</v>
      </c>
      <c r="O32" s="231" t="str">
        <f t="shared" si="0"/>
        <v/>
      </c>
    </row>
    <row r="33" spans="2:15" ht="14.25" x14ac:dyDescent="0.2">
      <c r="B33" s="52"/>
      <c r="C33" s="8"/>
      <c r="D33" s="8"/>
      <c r="E33" s="8"/>
      <c r="F33" s="60"/>
      <c r="G33" s="71"/>
      <c r="H33" s="9"/>
      <c r="I33" s="119"/>
      <c r="J33" s="56"/>
      <c r="K33" s="170"/>
      <c r="L33" s="119"/>
      <c r="M33" s="56"/>
      <c r="N33" s="211"/>
      <c r="O33" s="231" t="str">
        <f t="shared" si="0"/>
        <v/>
      </c>
    </row>
    <row r="34" spans="2:15" ht="15" x14ac:dyDescent="0.25">
      <c r="B34" s="53"/>
      <c r="C34" s="4"/>
      <c r="D34" s="4"/>
      <c r="E34" s="140"/>
      <c r="F34" s="59">
        <v>614000</v>
      </c>
      <c r="G34" s="70"/>
      <c r="H34" s="10" t="s">
        <v>72</v>
      </c>
      <c r="I34" s="113">
        <f t="shared" ref="I34:N34" si="8">SUM(I35:I44)</f>
        <v>2471000</v>
      </c>
      <c r="J34" s="54">
        <f t="shared" si="8"/>
        <v>0</v>
      </c>
      <c r="K34" s="171">
        <f t="shared" si="8"/>
        <v>2471000</v>
      </c>
      <c r="L34" s="113">
        <f t="shared" si="8"/>
        <v>0</v>
      </c>
      <c r="M34" s="54">
        <f t="shared" si="8"/>
        <v>0</v>
      </c>
      <c r="N34" s="212">
        <f t="shared" si="8"/>
        <v>0</v>
      </c>
      <c r="O34" s="235">
        <f t="shared" si="0"/>
        <v>0</v>
      </c>
    </row>
    <row r="35" spans="2:15" ht="18.75" customHeight="1" x14ac:dyDescent="0.2">
      <c r="B35" s="27"/>
      <c r="C35" s="28"/>
      <c r="D35" s="29"/>
      <c r="E35" s="141" t="s">
        <v>156</v>
      </c>
      <c r="F35" s="63">
        <v>614100</v>
      </c>
      <c r="G35" s="74" t="s">
        <v>116</v>
      </c>
      <c r="H35" s="164" t="s">
        <v>271</v>
      </c>
      <c r="I35" s="125">
        <v>165000</v>
      </c>
      <c r="J35" s="47">
        <v>0</v>
      </c>
      <c r="K35" s="169">
        <f t="shared" ref="K35:K44" si="9">SUM(I35:J35)</f>
        <v>165000</v>
      </c>
      <c r="L35" s="125"/>
      <c r="M35" s="47"/>
      <c r="N35" s="210">
        <f t="shared" ref="N35:N44" si="10">SUM(L35:M35)</f>
        <v>0</v>
      </c>
      <c r="O35" s="231">
        <f t="shared" si="0"/>
        <v>0</v>
      </c>
    </row>
    <row r="36" spans="2:15" ht="14.25" x14ac:dyDescent="0.2">
      <c r="B36" s="52"/>
      <c r="C36" s="8"/>
      <c r="D36" s="8"/>
      <c r="E36" s="142"/>
      <c r="F36" s="64">
        <v>614100</v>
      </c>
      <c r="G36" s="75" t="s">
        <v>117</v>
      </c>
      <c r="H36" s="162" t="s">
        <v>272</v>
      </c>
      <c r="I36" s="119">
        <v>450000</v>
      </c>
      <c r="J36" s="56">
        <v>0</v>
      </c>
      <c r="K36" s="169">
        <f t="shared" si="9"/>
        <v>450000</v>
      </c>
      <c r="L36" s="119"/>
      <c r="M36" s="56"/>
      <c r="N36" s="210">
        <f t="shared" si="10"/>
        <v>0</v>
      </c>
      <c r="O36" s="231">
        <f t="shared" si="0"/>
        <v>0</v>
      </c>
    </row>
    <row r="37" spans="2:15" ht="14.25" x14ac:dyDescent="0.2">
      <c r="B37" s="52"/>
      <c r="C37" s="8"/>
      <c r="D37" s="8"/>
      <c r="E37" s="143" t="s">
        <v>156</v>
      </c>
      <c r="F37" s="60">
        <v>614200</v>
      </c>
      <c r="G37" s="71" t="s">
        <v>118</v>
      </c>
      <c r="H37" s="157" t="s">
        <v>23</v>
      </c>
      <c r="I37" s="119">
        <v>170000</v>
      </c>
      <c r="J37" s="56">
        <v>0</v>
      </c>
      <c r="K37" s="169">
        <f t="shared" si="9"/>
        <v>170000</v>
      </c>
      <c r="L37" s="119"/>
      <c r="M37" s="56"/>
      <c r="N37" s="210">
        <f t="shared" si="10"/>
        <v>0</v>
      </c>
      <c r="O37" s="231">
        <f t="shared" si="0"/>
        <v>0</v>
      </c>
    </row>
    <row r="38" spans="2:15" ht="38.25" x14ac:dyDescent="0.2">
      <c r="B38" s="27"/>
      <c r="C38" s="28"/>
      <c r="D38" s="28"/>
      <c r="E38" s="144" t="s">
        <v>159</v>
      </c>
      <c r="F38" s="63">
        <v>614200</v>
      </c>
      <c r="G38" s="74" t="s">
        <v>119</v>
      </c>
      <c r="H38" s="163" t="s">
        <v>127</v>
      </c>
      <c r="I38" s="125">
        <v>0</v>
      </c>
      <c r="J38" s="47">
        <v>0</v>
      </c>
      <c r="K38" s="169">
        <f t="shared" si="9"/>
        <v>0</v>
      </c>
      <c r="L38" s="125"/>
      <c r="M38" s="47"/>
      <c r="N38" s="210">
        <f t="shared" si="10"/>
        <v>0</v>
      </c>
      <c r="O38" s="231" t="str">
        <f t="shared" si="0"/>
        <v/>
      </c>
    </row>
    <row r="39" spans="2:15" ht="23.25" customHeight="1" x14ac:dyDescent="0.2">
      <c r="B39" s="27"/>
      <c r="C39" s="28"/>
      <c r="D39" s="28"/>
      <c r="E39" s="144" t="s">
        <v>159</v>
      </c>
      <c r="F39" s="63">
        <v>614200</v>
      </c>
      <c r="G39" s="74" t="s">
        <v>307</v>
      </c>
      <c r="H39" s="164" t="s">
        <v>308</v>
      </c>
      <c r="I39" s="125">
        <v>80000</v>
      </c>
      <c r="J39" s="47">
        <v>0</v>
      </c>
      <c r="K39" s="169">
        <f t="shared" ref="K39:K40" si="11">SUM(I39:J39)</f>
        <v>80000</v>
      </c>
      <c r="L39" s="125"/>
      <c r="M39" s="47"/>
      <c r="N39" s="210">
        <f t="shared" ref="N39:N40" si="12">SUM(L39:M39)</f>
        <v>0</v>
      </c>
      <c r="O39" s="231">
        <f t="shared" ref="O39:O40" si="13">IF(K39=0,"",N39/K39*100)</f>
        <v>0</v>
      </c>
    </row>
    <row r="40" spans="2:15" ht="14.25" x14ac:dyDescent="0.2">
      <c r="B40" s="52"/>
      <c r="C40" s="8"/>
      <c r="D40" s="8"/>
      <c r="E40" s="143" t="s">
        <v>163</v>
      </c>
      <c r="F40" s="60">
        <v>614200</v>
      </c>
      <c r="G40" s="71" t="s">
        <v>309</v>
      </c>
      <c r="H40" s="162" t="s">
        <v>310</v>
      </c>
      <c r="I40" s="119">
        <v>326000</v>
      </c>
      <c r="J40" s="56">
        <v>0</v>
      </c>
      <c r="K40" s="169">
        <f t="shared" si="11"/>
        <v>326000</v>
      </c>
      <c r="L40" s="119"/>
      <c r="M40" s="56"/>
      <c r="N40" s="210">
        <f t="shared" si="12"/>
        <v>0</v>
      </c>
      <c r="O40" s="231">
        <f t="shared" si="13"/>
        <v>0</v>
      </c>
    </row>
    <row r="41" spans="2:15" ht="14.25" x14ac:dyDescent="0.2">
      <c r="B41" s="52"/>
      <c r="C41" s="8"/>
      <c r="D41" s="8"/>
      <c r="E41" s="143" t="s">
        <v>160</v>
      </c>
      <c r="F41" s="60">
        <v>614300</v>
      </c>
      <c r="G41" s="71" t="s">
        <v>120</v>
      </c>
      <c r="H41" s="162" t="s">
        <v>273</v>
      </c>
      <c r="I41" s="119">
        <v>410000</v>
      </c>
      <c r="J41" s="56">
        <v>0</v>
      </c>
      <c r="K41" s="169">
        <f t="shared" si="9"/>
        <v>410000</v>
      </c>
      <c r="L41" s="119"/>
      <c r="M41" s="56"/>
      <c r="N41" s="210">
        <f t="shared" si="10"/>
        <v>0</v>
      </c>
      <c r="O41" s="231">
        <f t="shared" si="0"/>
        <v>0</v>
      </c>
    </row>
    <row r="42" spans="2:15" ht="14.25" x14ac:dyDescent="0.2">
      <c r="B42" s="52"/>
      <c r="C42" s="8"/>
      <c r="D42" s="8"/>
      <c r="E42" s="143" t="s">
        <v>161</v>
      </c>
      <c r="F42" s="60">
        <v>614300</v>
      </c>
      <c r="G42" s="71" t="s">
        <v>121</v>
      </c>
      <c r="H42" s="162" t="s">
        <v>274</v>
      </c>
      <c r="I42" s="119">
        <v>300000</v>
      </c>
      <c r="J42" s="56">
        <v>0</v>
      </c>
      <c r="K42" s="169">
        <f t="shared" si="9"/>
        <v>300000</v>
      </c>
      <c r="L42" s="119"/>
      <c r="M42" s="56"/>
      <c r="N42" s="210">
        <f t="shared" si="10"/>
        <v>0</v>
      </c>
      <c r="O42" s="231">
        <f t="shared" si="0"/>
        <v>0</v>
      </c>
    </row>
    <row r="43" spans="2:15" ht="14.25" x14ac:dyDescent="0.2">
      <c r="B43" s="52"/>
      <c r="C43" s="8"/>
      <c r="D43" s="8"/>
      <c r="E43" s="142" t="s">
        <v>158</v>
      </c>
      <c r="F43" s="64">
        <v>614300</v>
      </c>
      <c r="G43" s="75" t="s">
        <v>131</v>
      </c>
      <c r="H43" s="162" t="s">
        <v>275</v>
      </c>
      <c r="I43" s="119">
        <v>420000</v>
      </c>
      <c r="J43" s="56">
        <v>0</v>
      </c>
      <c r="K43" s="89">
        <f t="shared" si="9"/>
        <v>420000</v>
      </c>
      <c r="L43" s="119"/>
      <c r="M43" s="56"/>
      <c r="N43" s="210">
        <f t="shared" si="10"/>
        <v>0</v>
      </c>
      <c r="O43" s="231">
        <f t="shared" si="0"/>
        <v>0</v>
      </c>
    </row>
    <row r="44" spans="2:15" ht="14.25" x14ac:dyDescent="0.2">
      <c r="B44" s="52"/>
      <c r="C44" s="8"/>
      <c r="D44" s="8"/>
      <c r="E44" s="142" t="s">
        <v>157</v>
      </c>
      <c r="F44" s="64">
        <v>614300</v>
      </c>
      <c r="G44" s="75" t="s">
        <v>132</v>
      </c>
      <c r="H44" s="162" t="s">
        <v>276</v>
      </c>
      <c r="I44" s="119">
        <v>150000</v>
      </c>
      <c r="J44" s="56">
        <v>0</v>
      </c>
      <c r="K44" s="89">
        <f t="shared" si="9"/>
        <v>150000</v>
      </c>
      <c r="L44" s="119"/>
      <c r="M44" s="56"/>
      <c r="N44" s="210">
        <f t="shared" si="10"/>
        <v>0</v>
      </c>
      <c r="O44" s="231">
        <f t="shared" si="0"/>
        <v>0</v>
      </c>
    </row>
    <row r="45" spans="2:15" ht="14.25" x14ac:dyDescent="0.2">
      <c r="B45" s="52"/>
      <c r="C45" s="8"/>
      <c r="D45" s="8"/>
      <c r="E45" s="143"/>
      <c r="F45" s="60"/>
      <c r="G45" s="71"/>
      <c r="H45" s="157"/>
      <c r="I45" s="119"/>
      <c r="J45" s="56"/>
      <c r="K45" s="90"/>
      <c r="L45" s="119"/>
      <c r="M45" s="56"/>
      <c r="N45" s="211"/>
      <c r="O45" s="231" t="str">
        <f t="shared" si="0"/>
        <v/>
      </c>
    </row>
    <row r="46" spans="2:15" ht="15" x14ac:dyDescent="0.25">
      <c r="B46" s="53"/>
      <c r="C46" s="4"/>
      <c r="D46" s="4"/>
      <c r="E46" s="140"/>
      <c r="F46" s="59">
        <v>821000</v>
      </c>
      <c r="G46" s="70"/>
      <c r="H46" s="10" t="s">
        <v>12</v>
      </c>
      <c r="I46" s="113">
        <f t="shared" ref="I46:N46" si="14">SUM(I47:I48)</f>
        <v>215000</v>
      </c>
      <c r="J46" s="54">
        <f t="shared" si="14"/>
        <v>76071</v>
      </c>
      <c r="K46" s="91">
        <f t="shared" si="14"/>
        <v>291071</v>
      </c>
      <c r="L46" s="113">
        <f t="shared" si="14"/>
        <v>0</v>
      </c>
      <c r="M46" s="54">
        <f t="shared" si="14"/>
        <v>0</v>
      </c>
      <c r="N46" s="212">
        <f t="shared" si="14"/>
        <v>0</v>
      </c>
      <c r="O46" s="235">
        <f t="shared" si="0"/>
        <v>0</v>
      </c>
    </row>
    <row r="47" spans="2:15" ht="14.25" x14ac:dyDescent="0.2">
      <c r="B47" s="52"/>
      <c r="C47" s="8"/>
      <c r="D47" s="8"/>
      <c r="E47" s="143"/>
      <c r="F47" s="60">
        <v>821200</v>
      </c>
      <c r="G47" s="71"/>
      <c r="H47" s="9" t="s">
        <v>13</v>
      </c>
      <c r="I47" s="111">
        <v>200000</v>
      </c>
      <c r="J47" s="48">
        <v>76071</v>
      </c>
      <c r="K47" s="89">
        <f t="shared" ref="K47:K48" si="15">SUM(I47:J47)</f>
        <v>276071</v>
      </c>
      <c r="L47" s="111"/>
      <c r="M47" s="48"/>
      <c r="N47" s="210">
        <f t="shared" ref="N47:N48" si="16">SUM(L47:M47)</f>
        <v>0</v>
      </c>
      <c r="O47" s="231">
        <f t="shared" si="0"/>
        <v>0</v>
      </c>
    </row>
    <row r="48" spans="2:15" ht="14.25" x14ac:dyDescent="0.2">
      <c r="B48" s="52"/>
      <c r="C48" s="8"/>
      <c r="D48" s="8"/>
      <c r="E48" s="143"/>
      <c r="F48" s="60">
        <v>821300</v>
      </c>
      <c r="G48" s="71"/>
      <c r="H48" s="9" t="s">
        <v>14</v>
      </c>
      <c r="I48" s="119">
        <v>15000</v>
      </c>
      <c r="J48" s="56">
        <v>0</v>
      </c>
      <c r="K48" s="89">
        <f t="shared" si="15"/>
        <v>15000</v>
      </c>
      <c r="L48" s="119"/>
      <c r="M48" s="56"/>
      <c r="N48" s="210">
        <f t="shared" si="16"/>
        <v>0</v>
      </c>
      <c r="O48" s="231">
        <f t="shared" si="0"/>
        <v>0</v>
      </c>
    </row>
    <row r="49" spans="2:15" ht="14.25" x14ac:dyDescent="0.2">
      <c r="B49" s="52"/>
      <c r="C49" s="8"/>
      <c r="D49" s="8"/>
      <c r="E49" s="8"/>
      <c r="F49" s="60"/>
      <c r="G49" s="71"/>
      <c r="H49" s="9"/>
      <c r="I49" s="111"/>
      <c r="J49" s="48"/>
      <c r="K49" s="90"/>
      <c r="L49" s="111"/>
      <c r="M49" s="48"/>
      <c r="N49" s="211"/>
      <c r="O49" s="231" t="str">
        <f t="shared" si="0"/>
        <v/>
      </c>
    </row>
    <row r="50" spans="2:15" ht="15" x14ac:dyDescent="0.25">
      <c r="B50" s="53"/>
      <c r="C50" s="4"/>
      <c r="D50" s="4"/>
      <c r="E50" s="4"/>
      <c r="F50" s="59"/>
      <c r="G50" s="70"/>
      <c r="H50" s="10" t="s">
        <v>15</v>
      </c>
      <c r="I50" s="114" t="s">
        <v>182</v>
      </c>
      <c r="J50" s="54"/>
      <c r="K50" s="92" t="s">
        <v>182</v>
      </c>
      <c r="L50" s="114"/>
      <c r="M50" s="54"/>
      <c r="N50" s="213"/>
      <c r="O50" s="231"/>
    </row>
    <row r="51" spans="2:15" ht="15" x14ac:dyDescent="0.25">
      <c r="B51" s="53"/>
      <c r="C51" s="4"/>
      <c r="D51" s="4"/>
      <c r="E51" s="4"/>
      <c r="F51" s="59"/>
      <c r="G51" s="70"/>
      <c r="H51" s="4" t="s">
        <v>24</v>
      </c>
      <c r="I51" s="113">
        <f t="shared" ref="I51:N51" si="17">I11+I16+I19+I34+I46</f>
        <v>3821030</v>
      </c>
      <c r="J51" s="54">
        <f t="shared" si="17"/>
        <v>76071</v>
      </c>
      <c r="K51" s="91">
        <f t="shared" si="17"/>
        <v>3897101</v>
      </c>
      <c r="L51" s="113">
        <f t="shared" si="17"/>
        <v>0</v>
      </c>
      <c r="M51" s="54">
        <f t="shared" si="17"/>
        <v>0</v>
      </c>
      <c r="N51" s="212">
        <f t="shared" si="17"/>
        <v>0</v>
      </c>
      <c r="O51" s="235">
        <f t="shared" si="0"/>
        <v>0</v>
      </c>
    </row>
    <row r="52" spans="2:15" ht="15" x14ac:dyDescent="0.25">
      <c r="B52" s="53"/>
      <c r="C52" s="4"/>
      <c r="D52" s="4"/>
      <c r="E52" s="4"/>
      <c r="F52" s="59"/>
      <c r="G52" s="70"/>
      <c r="H52" s="4" t="s">
        <v>16</v>
      </c>
      <c r="I52" s="124">
        <f>I51</f>
        <v>3821030</v>
      </c>
      <c r="J52" s="46">
        <f t="shared" ref="J52:N52" si="18">J51</f>
        <v>76071</v>
      </c>
      <c r="K52" s="133">
        <f t="shared" si="18"/>
        <v>3897101</v>
      </c>
      <c r="L52" s="124">
        <f t="shared" si="18"/>
        <v>0</v>
      </c>
      <c r="M52" s="46">
        <f t="shared" si="18"/>
        <v>0</v>
      </c>
      <c r="N52" s="221">
        <f t="shared" si="18"/>
        <v>0</v>
      </c>
      <c r="O52" s="235">
        <f t="shared" si="0"/>
        <v>0</v>
      </c>
    </row>
    <row r="53" spans="2:15" ht="15" x14ac:dyDescent="0.25">
      <c r="B53" s="53"/>
      <c r="C53" s="4"/>
      <c r="D53" s="4"/>
      <c r="E53" s="4"/>
      <c r="F53" s="59"/>
      <c r="G53" s="70"/>
      <c r="H53" s="4" t="s">
        <v>17</v>
      </c>
      <c r="I53" s="124">
        <f>I51+I82+I113+I144+I175+I206+I237+I268+I299+I330+I361</f>
        <v>19043280</v>
      </c>
      <c r="J53" s="46">
        <f t="shared" ref="J53:N53" si="19">J51+J82+J113+J144+J175+J206+J237+J268+J299+J330+J361</f>
        <v>96263</v>
      </c>
      <c r="K53" s="133">
        <f t="shared" si="19"/>
        <v>19139543</v>
      </c>
      <c r="L53" s="124">
        <f t="shared" si="19"/>
        <v>0</v>
      </c>
      <c r="M53" s="46">
        <f t="shared" si="19"/>
        <v>0</v>
      </c>
      <c r="N53" s="221">
        <f t="shared" si="19"/>
        <v>0</v>
      </c>
      <c r="O53" s="235">
        <f t="shared" si="0"/>
        <v>0</v>
      </c>
    </row>
    <row r="54" spans="2:15" ht="15" thickBot="1" x14ac:dyDescent="0.25">
      <c r="B54" s="6"/>
      <c r="C54" s="7"/>
      <c r="D54" s="7"/>
      <c r="E54" s="7"/>
      <c r="F54" s="61"/>
      <c r="G54" s="72"/>
      <c r="H54" s="7"/>
      <c r="I54" s="6"/>
      <c r="J54" s="7"/>
      <c r="K54" s="96"/>
      <c r="L54" s="191" t="str">
        <f>IF(L53&gt;L5,"PROBIJEN LIMIT!!!","")</f>
        <v/>
      </c>
      <c r="M54" s="7"/>
      <c r="N54" s="222"/>
      <c r="O54" s="234" t="str">
        <f t="shared" ref="O54:O117" si="20">IF(K54=0,"",N54/K54*100)</f>
        <v/>
      </c>
    </row>
    <row r="55" spans="2:15" ht="14.25" x14ac:dyDescent="0.2">
      <c r="F55" s="62"/>
      <c r="G55" s="73"/>
      <c r="K55" s="94"/>
      <c r="N55" s="94"/>
      <c r="O55" s="237" t="str">
        <f t="shared" si="20"/>
        <v/>
      </c>
    </row>
    <row r="56" spans="2:15" ht="15" x14ac:dyDescent="0.25">
      <c r="B56" s="2" t="s">
        <v>44</v>
      </c>
      <c r="C56" s="3" t="s">
        <v>37</v>
      </c>
      <c r="D56" s="3" t="s">
        <v>27</v>
      </c>
      <c r="E56" s="139" t="s">
        <v>162</v>
      </c>
      <c r="F56" s="51"/>
      <c r="G56" s="51"/>
      <c r="H56" s="189" t="s">
        <v>196</v>
      </c>
      <c r="I56" s="118"/>
      <c r="J56" s="23"/>
      <c r="K56" s="174"/>
      <c r="L56" s="118"/>
      <c r="M56" s="23"/>
      <c r="N56" s="224"/>
      <c r="O56" s="231" t="str">
        <f t="shared" si="20"/>
        <v/>
      </c>
    </row>
    <row r="57" spans="2:15" ht="15" x14ac:dyDescent="0.25">
      <c r="B57" s="53"/>
      <c r="C57" s="4"/>
      <c r="D57" s="4"/>
      <c r="E57" s="4"/>
      <c r="F57" s="59">
        <v>611000</v>
      </c>
      <c r="G57" s="70"/>
      <c r="H57" s="10" t="s">
        <v>57</v>
      </c>
      <c r="I57" s="109">
        <f t="shared" ref="I57:N57" si="21">SUM(I58:I61)</f>
        <v>1324330</v>
      </c>
      <c r="J57" s="34">
        <f t="shared" si="21"/>
        <v>0</v>
      </c>
      <c r="K57" s="168">
        <f t="shared" si="21"/>
        <v>1324330</v>
      </c>
      <c r="L57" s="109">
        <f t="shared" si="21"/>
        <v>0</v>
      </c>
      <c r="M57" s="34">
        <f t="shared" si="21"/>
        <v>0</v>
      </c>
      <c r="N57" s="209">
        <f t="shared" si="21"/>
        <v>0</v>
      </c>
      <c r="O57" s="235">
        <f t="shared" si="20"/>
        <v>0</v>
      </c>
    </row>
    <row r="58" spans="2:15" ht="14.25" x14ac:dyDescent="0.2">
      <c r="B58" s="52"/>
      <c r="C58" s="8"/>
      <c r="D58" s="8"/>
      <c r="E58" s="8"/>
      <c r="F58" s="60">
        <v>611100</v>
      </c>
      <c r="G58" s="71"/>
      <c r="H58" s="9" t="s">
        <v>68</v>
      </c>
      <c r="I58" s="122">
        <v>1093200</v>
      </c>
      <c r="J58" s="36">
        <v>0</v>
      </c>
      <c r="K58" s="169">
        <f>SUM(I58:J58)</f>
        <v>1093200</v>
      </c>
      <c r="L58" s="122"/>
      <c r="M58" s="36"/>
      <c r="N58" s="210">
        <f>SUM(L58:M58)</f>
        <v>0</v>
      </c>
      <c r="O58" s="231">
        <f t="shared" si="20"/>
        <v>0</v>
      </c>
    </row>
    <row r="59" spans="2:15" ht="14.25" x14ac:dyDescent="0.2">
      <c r="B59" s="52"/>
      <c r="C59" s="8"/>
      <c r="D59" s="8"/>
      <c r="E59" s="8"/>
      <c r="F59" s="60">
        <v>611200</v>
      </c>
      <c r="G59" s="71"/>
      <c r="H59" s="9" t="s">
        <v>69</v>
      </c>
      <c r="I59" s="122">
        <v>231130</v>
      </c>
      <c r="J59" s="36">
        <v>0</v>
      </c>
      <c r="K59" s="169">
        <f t="shared" ref="K59:K60" si="22">SUM(I59:J59)</f>
        <v>231130</v>
      </c>
      <c r="L59" s="122"/>
      <c r="M59" s="36"/>
      <c r="N59" s="210">
        <f t="shared" ref="N59:N60" si="23">SUM(L59:M59)</f>
        <v>0</v>
      </c>
      <c r="O59" s="231">
        <f t="shared" si="20"/>
        <v>0</v>
      </c>
    </row>
    <row r="60" spans="2:15" ht="14.25" x14ac:dyDescent="0.2">
      <c r="B60" s="52"/>
      <c r="C60" s="8"/>
      <c r="D60" s="8"/>
      <c r="E60" s="8"/>
      <c r="F60" s="60">
        <v>611200</v>
      </c>
      <c r="G60" s="71"/>
      <c r="H60" s="151" t="s">
        <v>83</v>
      </c>
      <c r="I60" s="110">
        <v>0</v>
      </c>
      <c r="J60" s="33">
        <v>0</v>
      </c>
      <c r="K60" s="169">
        <f t="shared" si="22"/>
        <v>0</v>
      </c>
      <c r="L60" s="110"/>
      <c r="M60" s="33"/>
      <c r="N60" s="210">
        <f t="shared" si="23"/>
        <v>0</v>
      </c>
      <c r="O60" s="231" t="str">
        <f t="shared" si="20"/>
        <v/>
      </c>
    </row>
    <row r="61" spans="2:15" ht="14.25" x14ac:dyDescent="0.2">
      <c r="B61" s="52"/>
      <c r="C61" s="8"/>
      <c r="D61" s="8"/>
      <c r="E61" s="8"/>
      <c r="F61" s="60"/>
      <c r="G61" s="71"/>
      <c r="H61" s="9"/>
      <c r="I61" s="122"/>
      <c r="J61" s="36"/>
      <c r="K61" s="169"/>
      <c r="L61" s="122"/>
      <c r="M61" s="36"/>
      <c r="N61" s="210"/>
      <c r="O61" s="231" t="str">
        <f t="shared" si="20"/>
        <v/>
      </c>
    </row>
    <row r="62" spans="2:15" ht="15" x14ac:dyDescent="0.25">
      <c r="B62" s="53"/>
      <c r="C62" s="4"/>
      <c r="D62" s="4"/>
      <c r="E62" s="4"/>
      <c r="F62" s="59">
        <v>612000</v>
      </c>
      <c r="G62" s="70"/>
      <c r="H62" s="10" t="s">
        <v>56</v>
      </c>
      <c r="I62" s="109">
        <f t="shared" ref="I62:N62" si="24">I63</f>
        <v>117860</v>
      </c>
      <c r="J62" s="34">
        <f t="shared" si="24"/>
        <v>0</v>
      </c>
      <c r="K62" s="168">
        <f t="shared" si="24"/>
        <v>117860</v>
      </c>
      <c r="L62" s="109">
        <f t="shared" si="24"/>
        <v>0</v>
      </c>
      <c r="M62" s="34">
        <f t="shared" si="24"/>
        <v>0</v>
      </c>
      <c r="N62" s="209">
        <f t="shared" si="24"/>
        <v>0</v>
      </c>
      <c r="O62" s="235">
        <f t="shared" si="20"/>
        <v>0</v>
      </c>
    </row>
    <row r="63" spans="2:15" ht="14.25" x14ac:dyDescent="0.2">
      <c r="B63" s="52"/>
      <c r="C63" s="8"/>
      <c r="D63" s="8"/>
      <c r="E63" s="8"/>
      <c r="F63" s="60">
        <v>612100</v>
      </c>
      <c r="G63" s="71"/>
      <c r="H63" s="148" t="s">
        <v>5</v>
      </c>
      <c r="I63" s="122">
        <v>117860</v>
      </c>
      <c r="J63" s="36">
        <v>0</v>
      </c>
      <c r="K63" s="169">
        <f>SUM(I63:J63)</f>
        <v>117860</v>
      </c>
      <c r="L63" s="122"/>
      <c r="M63" s="36"/>
      <c r="N63" s="210">
        <f>SUM(L63:M63)</f>
        <v>0</v>
      </c>
      <c r="O63" s="231">
        <f t="shared" si="20"/>
        <v>0</v>
      </c>
    </row>
    <row r="64" spans="2:15" ht="14.25" x14ac:dyDescent="0.2">
      <c r="B64" s="52"/>
      <c r="C64" s="8"/>
      <c r="D64" s="8"/>
      <c r="E64" s="8"/>
      <c r="F64" s="60"/>
      <c r="G64" s="71"/>
      <c r="H64" s="9"/>
      <c r="I64" s="119"/>
      <c r="J64" s="56"/>
      <c r="K64" s="170"/>
      <c r="L64" s="119"/>
      <c r="M64" s="56"/>
      <c r="N64" s="211"/>
      <c r="O64" s="231" t="str">
        <f t="shared" si="20"/>
        <v/>
      </c>
    </row>
    <row r="65" spans="2:15" ht="15" x14ac:dyDescent="0.25">
      <c r="B65" s="53"/>
      <c r="C65" s="4"/>
      <c r="D65" s="4"/>
      <c r="E65" s="4"/>
      <c r="F65" s="59">
        <v>613000</v>
      </c>
      <c r="G65" s="70"/>
      <c r="H65" s="10" t="s">
        <v>58</v>
      </c>
      <c r="I65" s="112">
        <f t="shared" ref="I65:N65" si="25">SUM(I66:I75)</f>
        <v>183080</v>
      </c>
      <c r="J65" s="57">
        <f t="shared" si="25"/>
        <v>0</v>
      </c>
      <c r="K65" s="171">
        <f t="shared" si="25"/>
        <v>183080</v>
      </c>
      <c r="L65" s="112">
        <f t="shared" si="25"/>
        <v>0</v>
      </c>
      <c r="M65" s="57">
        <f t="shared" si="25"/>
        <v>0</v>
      </c>
      <c r="N65" s="212">
        <f t="shared" si="25"/>
        <v>0</v>
      </c>
      <c r="O65" s="235">
        <f t="shared" si="20"/>
        <v>0</v>
      </c>
    </row>
    <row r="66" spans="2:15" ht="14.25" x14ac:dyDescent="0.2">
      <c r="B66" s="52"/>
      <c r="C66" s="8"/>
      <c r="D66" s="8"/>
      <c r="E66" s="8"/>
      <c r="F66" s="60">
        <v>613100</v>
      </c>
      <c r="G66" s="71"/>
      <c r="H66" s="9" t="s">
        <v>6</v>
      </c>
      <c r="I66" s="103">
        <v>5500</v>
      </c>
      <c r="J66" s="86">
        <v>0</v>
      </c>
      <c r="K66" s="169">
        <f t="shared" ref="K66:K75" si="26">SUM(I66:J66)</f>
        <v>5500</v>
      </c>
      <c r="L66" s="103"/>
      <c r="M66" s="86"/>
      <c r="N66" s="210">
        <f t="shared" ref="N66:N75" si="27">SUM(L66:M66)</f>
        <v>0</v>
      </c>
      <c r="O66" s="231">
        <f t="shared" si="20"/>
        <v>0</v>
      </c>
    </row>
    <row r="67" spans="2:15" ht="14.25" x14ac:dyDescent="0.2">
      <c r="B67" s="52"/>
      <c r="C67" s="8"/>
      <c r="D67" s="8"/>
      <c r="E67" s="8"/>
      <c r="F67" s="60">
        <v>613200</v>
      </c>
      <c r="G67" s="71"/>
      <c r="H67" s="9" t="s">
        <v>7</v>
      </c>
      <c r="I67" s="103">
        <v>90000</v>
      </c>
      <c r="J67" s="86">
        <v>0</v>
      </c>
      <c r="K67" s="169">
        <f t="shared" si="26"/>
        <v>90000</v>
      </c>
      <c r="L67" s="103"/>
      <c r="M67" s="86"/>
      <c r="N67" s="210">
        <f t="shared" si="27"/>
        <v>0</v>
      </c>
      <c r="O67" s="231">
        <f t="shared" si="20"/>
        <v>0</v>
      </c>
    </row>
    <row r="68" spans="2:15" ht="14.25" x14ac:dyDescent="0.2">
      <c r="B68" s="52"/>
      <c r="C68" s="8"/>
      <c r="D68" s="8"/>
      <c r="E68" s="8"/>
      <c r="F68" s="60">
        <v>613300</v>
      </c>
      <c r="G68" s="71"/>
      <c r="H68" s="9" t="s">
        <v>70</v>
      </c>
      <c r="I68" s="103">
        <v>9000</v>
      </c>
      <c r="J68" s="86">
        <v>0</v>
      </c>
      <c r="K68" s="169">
        <f t="shared" si="26"/>
        <v>9000</v>
      </c>
      <c r="L68" s="103"/>
      <c r="M68" s="86"/>
      <c r="N68" s="210">
        <f t="shared" si="27"/>
        <v>0</v>
      </c>
      <c r="O68" s="231">
        <f t="shared" si="20"/>
        <v>0</v>
      </c>
    </row>
    <row r="69" spans="2:15" ht="14.25" x14ac:dyDescent="0.2">
      <c r="B69" s="52"/>
      <c r="C69" s="8"/>
      <c r="D69" s="8"/>
      <c r="E69" s="8"/>
      <c r="F69" s="60">
        <v>613400</v>
      </c>
      <c r="G69" s="71"/>
      <c r="H69" s="9" t="s">
        <v>59</v>
      </c>
      <c r="I69" s="103">
        <v>24000</v>
      </c>
      <c r="J69" s="86">
        <v>0</v>
      </c>
      <c r="K69" s="169">
        <f t="shared" si="26"/>
        <v>24000</v>
      </c>
      <c r="L69" s="103"/>
      <c r="M69" s="86"/>
      <c r="N69" s="210">
        <f t="shared" si="27"/>
        <v>0</v>
      </c>
      <c r="O69" s="231">
        <f t="shared" si="20"/>
        <v>0</v>
      </c>
    </row>
    <row r="70" spans="2:15" ht="14.25" x14ac:dyDescent="0.2">
      <c r="B70" s="52"/>
      <c r="C70" s="8"/>
      <c r="D70" s="8"/>
      <c r="E70" s="8"/>
      <c r="F70" s="60">
        <v>613500</v>
      </c>
      <c r="G70" s="71"/>
      <c r="H70" s="9" t="s">
        <v>8</v>
      </c>
      <c r="I70" s="103">
        <v>4000</v>
      </c>
      <c r="J70" s="86">
        <v>0</v>
      </c>
      <c r="K70" s="169">
        <f t="shared" si="26"/>
        <v>4000</v>
      </c>
      <c r="L70" s="103"/>
      <c r="M70" s="86"/>
      <c r="N70" s="210">
        <f t="shared" si="27"/>
        <v>0</v>
      </c>
      <c r="O70" s="231">
        <f t="shared" si="20"/>
        <v>0</v>
      </c>
    </row>
    <row r="71" spans="2:15" ht="14.25" x14ac:dyDescent="0.2">
      <c r="B71" s="52"/>
      <c r="C71" s="8"/>
      <c r="D71" s="8"/>
      <c r="E71" s="8"/>
      <c r="F71" s="60">
        <v>613600</v>
      </c>
      <c r="G71" s="71"/>
      <c r="H71" s="9" t="s">
        <v>71</v>
      </c>
      <c r="I71" s="103">
        <v>0</v>
      </c>
      <c r="J71" s="86">
        <v>0</v>
      </c>
      <c r="K71" s="169">
        <f t="shared" si="26"/>
        <v>0</v>
      </c>
      <c r="L71" s="103"/>
      <c r="M71" s="86"/>
      <c r="N71" s="210">
        <f t="shared" si="27"/>
        <v>0</v>
      </c>
      <c r="O71" s="231" t="str">
        <f t="shared" si="20"/>
        <v/>
      </c>
    </row>
    <row r="72" spans="2:15" ht="14.25" x14ac:dyDescent="0.2">
      <c r="B72" s="52"/>
      <c r="C72" s="8"/>
      <c r="D72" s="8"/>
      <c r="E72" s="8"/>
      <c r="F72" s="60">
        <v>613700</v>
      </c>
      <c r="G72" s="71"/>
      <c r="H72" s="9" t="s">
        <v>9</v>
      </c>
      <c r="I72" s="103">
        <v>24000</v>
      </c>
      <c r="J72" s="86">
        <v>0</v>
      </c>
      <c r="K72" s="169">
        <f t="shared" si="26"/>
        <v>24000</v>
      </c>
      <c r="L72" s="103"/>
      <c r="M72" s="86"/>
      <c r="N72" s="210">
        <f t="shared" si="27"/>
        <v>0</v>
      </c>
      <c r="O72" s="231">
        <f t="shared" si="20"/>
        <v>0</v>
      </c>
    </row>
    <row r="73" spans="2:15" ht="14.25" x14ac:dyDescent="0.2">
      <c r="B73" s="52"/>
      <c r="C73" s="8"/>
      <c r="D73" s="8"/>
      <c r="E73" s="8"/>
      <c r="F73" s="60">
        <v>613800</v>
      </c>
      <c r="G73" s="71"/>
      <c r="H73" s="9" t="s">
        <v>60</v>
      </c>
      <c r="I73" s="103">
        <v>1580</v>
      </c>
      <c r="J73" s="86">
        <v>0</v>
      </c>
      <c r="K73" s="169">
        <f t="shared" si="26"/>
        <v>1580</v>
      </c>
      <c r="L73" s="103"/>
      <c r="M73" s="86"/>
      <c r="N73" s="210">
        <f t="shared" si="27"/>
        <v>0</v>
      </c>
      <c r="O73" s="231">
        <f t="shared" si="20"/>
        <v>0</v>
      </c>
    </row>
    <row r="74" spans="2:15" ht="14.25" x14ac:dyDescent="0.2">
      <c r="B74" s="52"/>
      <c r="C74" s="8"/>
      <c r="D74" s="8"/>
      <c r="E74" s="8"/>
      <c r="F74" s="60">
        <v>613900</v>
      </c>
      <c r="G74" s="71"/>
      <c r="H74" s="9" t="s">
        <v>61</v>
      </c>
      <c r="I74" s="103">
        <v>25000</v>
      </c>
      <c r="J74" s="86">
        <v>0</v>
      </c>
      <c r="K74" s="169">
        <f t="shared" si="26"/>
        <v>25000</v>
      </c>
      <c r="L74" s="103"/>
      <c r="M74" s="86"/>
      <c r="N74" s="210">
        <f t="shared" si="27"/>
        <v>0</v>
      </c>
      <c r="O74" s="231">
        <f t="shared" si="20"/>
        <v>0</v>
      </c>
    </row>
    <row r="75" spans="2:15" ht="14.25" x14ac:dyDescent="0.2">
      <c r="B75" s="52"/>
      <c r="C75" s="8"/>
      <c r="D75" s="8"/>
      <c r="E75" s="8"/>
      <c r="F75" s="60">
        <v>613900</v>
      </c>
      <c r="G75" s="71"/>
      <c r="H75" s="151" t="s">
        <v>84</v>
      </c>
      <c r="I75" s="102">
        <v>0</v>
      </c>
      <c r="J75" s="84">
        <v>0</v>
      </c>
      <c r="K75" s="169">
        <f t="shared" si="26"/>
        <v>0</v>
      </c>
      <c r="L75" s="102"/>
      <c r="M75" s="84"/>
      <c r="N75" s="210">
        <f t="shared" si="27"/>
        <v>0</v>
      </c>
      <c r="O75" s="231" t="str">
        <f t="shared" si="20"/>
        <v/>
      </c>
    </row>
    <row r="76" spans="2:15" ht="14.25" x14ac:dyDescent="0.2">
      <c r="B76" s="53"/>
      <c r="C76" s="4"/>
      <c r="D76" s="4"/>
      <c r="E76" s="4"/>
      <c r="F76" s="59"/>
      <c r="G76" s="70"/>
      <c r="H76" s="10"/>
      <c r="I76" s="119"/>
      <c r="J76" s="56"/>
      <c r="K76" s="170"/>
      <c r="L76" s="119"/>
      <c r="M76" s="56"/>
      <c r="N76" s="211"/>
      <c r="O76" s="231" t="str">
        <f t="shared" si="20"/>
        <v/>
      </c>
    </row>
    <row r="77" spans="2:15" ht="15" x14ac:dyDescent="0.25">
      <c r="B77" s="53"/>
      <c r="C77" s="4"/>
      <c r="D77" s="4"/>
      <c r="E77" s="4"/>
      <c r="F77" s="59">
        <v>821000</v>
      </c>
      <c r="G77" s="70"/>
      <c r="H77" s="10" t="s">
        <v>12</v>
      </c>
      <c r="I77" s="113">
        <f t="shared" ref="I77:N77" si="28">SUM(I78:I80)</f>
        <v>25000</v>
      </c>
      <c r="J77" s="54">
        <f t="shared" si="28"/>
        <v>0</v>
      </c>
      <c r="K77" s="171">
        <f t="shared" si="28"/>
        <v>25000</v>
      </c>
      <c r="L77" s="113">
        <f t="shared" si="28"/>
        <v>0</v>
      </c>
      <c r="M77" s="54">
        <f t="shared" si="28"/>
        <v>0</v>
      </c>
      <c r="N77" s="212">
        <f t="shared" si="28"/>
        <v>0</v>
      </c>
      <c r="O77" s="231">
        <f t="shared" si="20"/>
        <v>0</v>
      </c>
    </row>
    <row r="78" spans="2:15" ht="14.25" x14ac:dyDescent="0.2">
      <c r="B78" s="52"/>
      <c r="C78" s="8"/>
      <c r="D78" s="8"/>
      <c r="E78" s="8"/>
      <c r="F78" s="60">
        <v>821200</v>
      </c>
      <c r="G78" s="71"/>
      <c r="H78" s="9" t="s">
        <v>13</v>
      </c>
      <c r="I78" s="119">
        <v>10000</v>
      </c>
      <c r="J78" s="56">
        <v>0</v>
      </c>
      <c r="K78" s="169">
        <f t="shared" ref="K78:K79" si="29">SUM(I78:J78)</f>
        <v>10000</v>
      </c>
      <c r="L78" s="119"/>
      <c r="M78" s="56"/>
      <c r="N78" s="210">
        <f t="shared" ref="N78:N79" si="30">SUM(L78:M78)</f>
        <v>0</v>
      </c>
      <c r="O78" s="231">
        <f t="shared" si="20"/>
        <v>0</v>
      </c>
    </row>
    <row r="79" spans="2:15" ht="14.25" x14ac:dyDescent="0.2">
      <c r="B79" s="52"/>
      <c r="C79" s="8"/>
      <c r="D79" s="8"/>
      <c r="E79" s="8"/>
      <c r="F79" s="60">
        <v>821300</v>
      </c>
      <c r="G79" s="71"/>
      <c r="H79" s="9" t="s">
        <v>14</v>
      </c>
      <c r="I79" s="119">
        <v>15000</v>
      </c>
      <c r="J79" s="56">
        <v>0</v>
      </c>
      <c r="K79" s="169">
        <f t="shared" si="29"/>
        <v>15000</v>
      </c>
      <c r="L79" s="119"/>
      <c r="M79" s="56"/>
      <c r="N79" s="210">
        <f t="shared" si="30"/>
        <v>0</v>
      </c>
      <c r="O79" s="231">
        <f t="shared" si="20"/>
        <v>0</v>
      </c>
    </row>
    <row r="80" spans="2:15" ht="14.25" x14ac:dyDescent="0.2">
      <c r="B80" s="52"/>
      <c r="C80" s="8"/>
      <c r="D80" s="8"/>
      <c r="E80" s="8"/>
      <c r="F80" s="60"/>
      <c r="G80" s="71"/>
      <c r="H80" s="9"/>
      <c r="I80" s="119"/>
      <c r="J80" s="56"/>
      <c r="K80" s="170"/>
      <c r="L80" s="119"/>
      <c r="M80" s="56"/>
      <c r="N80" s="211"/>
      <c r="O80" s="231" t="str">
        <f t="shared" si="20"/>
        <v/>
      </c>
    </row>
    <row r="81" spans="2:15" ht="15" x14ac:dyDescent="0.25">
      <c r="B81" s="53"/>
      <c r="C81" s="4"/>
      <c r="D81" s="4"/>
      <c r="E81" s="4"/>
      <c r="F81" s="59"/>
      <c r="G81" s="70"/>
      <c r="H81" s="10" t="s">
        <v>15</v>
      </c>
      <c r="I81" s="114" t="s">
        <v>311</v>
      </c>
      <c r="J81" s="49"/>
      <c r="K81" s="172" t="s">
        <v>311</v>
      </c>
      <c r="L81" s="114"/>
      <c r="M81" s="49"/>
      <c r="N81" s="213"/>
      <c r="O81" s="231"/>
    </row>
    <row r="82" spans="2:15" ht="15" x14ac:dyDescent="0.25">
      <c r="B82" s="53"/>
      <c r="C82" s="4"/>
      <c r="D82" s="4"/>
      <c r="E82" s="4"/>
      <c r="F82" s="59"/>
      <c r="G82" s="70"/>
      <c r="H82" s="4" t="s">
        <v>24</v>
      </c>
      <c r="I82" s="113">
        <f t="shared" ref="I82:N82" si="31">I57+I62+I65+I77</f>
        <v>1650270</v>
      </c>
      <c r="J82" s="54">
        <f t="shared" si="31"/>
        <v>0</v>
      </c>
      <c r="K82" s="171">
        <f t="shared" si="31"/>
        <v>1650270</v>
      </c>
      <c r="L82" s="113">
        <f t="shared" si="31"/>
        <v>0</v>
      </c>
      <c r="M82" s="54">
        <f t="shared" si="31"/>
        <v>0</v>
      </c>
      <c r="N82" s="212">
        <f t="shared" si="31"/>
        <v>0</v>
      </c>
      <c r="O82" s="235">
        <f t="shared" si="20"/>
        <v>0</v>
      </c>
    </row>
    <row r="83" spans="2:15" ht="15" x14ac:dyDescent="0.25">
      <c r="B83" s="53"/>
      <c r="C83" s="4"/>
      <c r="D83" s="4"/>
      <c r="E83" s="4"/>
      <c r="F83" s="59"/>
      <c r="G83" s="70"/>
      <c r="H83" s="4" t="s">
        <v>16</v>
      </c>
      <c r="I83" s="113"/>
      <c r="J83" s="54"/>
      <c r="K83" s="171"/>
      <c r="L83" s="113"/>
      <c r="M83" s="54"/>
      <c r="N83" s="212"/>
      <c r="O83" s="231" t="str">
        <f t="shared" si="20"/>
        <v/>
      </c>
    </row>
    <row r="84" spans="2:15" ht="14.25" x14ac:dyDescent="0.2">
      <c r="B84" s="53"/>
      <c r="C84" s="4"/>
      <c r="D84" s="4"/>
      <c r="E84" s="4"/>
      <c r="F84" s="59"/>
      <c r="G84" s="70"/>
      <c r="H84" s="4" t="s">
        <v>17</v>
      </c>
      <c r="I84" s="111"/>
      <c r="J84" s="48"/>
      <c r="K84" s="170"/>
      <c r="L84" s="111"/>
      <c r="M84" s="48"/>
      <c r="N84" s="211"/>
      <c r="O84" s="231" t="str">
        <f t="shared" si="20"/>
        <v/>
      </c>
    </row>
    <row r="85" spans="2:15" ht="15" thickBot="1" x14ac:dyDescent="0.25">
      <c r="B85" s="6"/>
      <c r="C85" s="7"/>
      <c r="D85" s="7"/>
      <c r="E85" s="7"/>
      <c r="F85" s="61"/>
      <c r="G85" s="72"/>
      <c r="H85" s="7"/>
      <c r="I85" s="115"/>
      <c r="J85" s="13"/>
      <c r="K85" s="173"/>
      <c r="L85" s="115"/>
      <c r="M85" s="13"/>
      <c r="N85" s="214"/>
      <c r="O85" s="234" t="str">
        <f t="shared" si="20"/>
        <v/>
      </c>
    </row>
    <row r="86" spans="2:15" x14ac:dyDescent="0.2">
      <c r="O86" s="237" t="str">
        <f t="shared" si="20"/>
        <v/>
      </c>
    </row>
    <row r="87" spans="2:15" ht="15" x14ac:dyDescent="0.25">
      <c r="B87" s="2" t="s">
        <v>44</v>
      </c>
      <c r="C87" s="3" t="s">
        <v>37</v>
      </c>
      <c r="D87" s="3" t="s">
        <v>32</v>
      </c>
      <c r="E87" s="139" t="s">
        <v>162</v>
      </c>
      <c r="F87" s="51"/>
      <c r="G87" s="51"/>
      <c r="H87" s="189" t="s">
        <v>212</v>
      </c>
      <c r="I87" s="1"/>
      <c r="J87" s="51"/>
      <c r="K87" s="167"/>
      <c r="L87" s="1"/>
      <c r="M87" s="51"/>
      <c r="N87" s="208"/>
      <c r="O87" s="231" t="str">
        <f t="shared" si="20"/>
        <v/>
      </c>
    </row>
    <row r="88" spans="2:15" ht="15" x14ac:dyDescent="0.25">
      <c r="B88" s="53"/>
      <c r="C88" s="4"/>
      <c r="D88" s="4"/>
      <c r="E88" s="4"/>
      <c r="F88" s="59">
        <v>611000</v>
      </c>
      <c r="G88" s="70"/>
      <c r="H88" s="10" t="s">
        <v>57</v>
      </c>
      <c r="I88" s="109">
        <f t="shared" ref="I88:N88" si="32">SUM(I89:I92)</f>
        <v>1217950</v>
      </c>
      <c r="J88" s="34">
        <f t="shared" si="32"/>
        <v>0</v>
      </c>
      <c r="K88" s="168">
        <f t="shared" si="32"/>
        <v>1217950</v>
      </c>
      <c r="L88" s="109">
        <f t="shared" si="32"/>
        <v>0</v>
      </c>
      <c r="M88" s="34">
        <f t="shared" si="32"/>
        <v>0</v>
      </c>
      <c r="N88" s="209">
        <f t="shared" si="32"/>
        <v>0</v>
      </c>
      <c r="O88" s="235">
        <f t="shared" si="20"/>
        <v>0</v>
      </c>
    </row>
    <row r="89" spans="2:15" ht="14.25" x14ac:dyDescent="0.2">
      <c r="B89" s="52"/>
      <c r="C89" s="8"/>
      <c r="D89" s="8"/>
      <c r="E89" s="8"/>
      <c r="F89" s="60">
        <v>611100</v>
      </c>
      <c r="G89" s="71"/>
      <c r="H89" s="9" t="s">
        <v>68</v>
      </c>
      <c r="I89" s="122">
        <v>1029050</v>
      </c>
      <c r="J89" s="36">
        <v>0</v>
      </c>
      <c r="K89" s="169">
        <f>SUM(I89:J89)</f>
        <v>1029050</v>
      </c>
      <c r="L89" s="122"/>
      <c r="M89" s="36"/>
      <c r="N89" s="210">
        <f>SUM(L89:M89)</f>
        <v>0</v>
      </c>
      <c r="O89" s="231">
        <f t="shared" si="20"/>
        <v>0</v>
      </c>
    </row>
    <row r="90" spans="2:15" ht="14.25" x14ac:dyDescent="0.2">
      <c r="B90" s="52"/>
      <c r="C90" s="8"/>
      <c r="D90" s="8"/>
      <c r="E90" s="8"/>
      <c r="F90" s="60">
        <v>611200</v>
      </c>
      <c r="G90" s="71"/>
      <c r="H90" s="9" t="s">
        <v>69</v>
      </c>
      <c r="I90" s="122">
        <v>188900</v>
      </c>
      <c r="J90" s="36">
        <v>0</v>
      </c>
      <c r="K90" s="169">
        <f t="shared" ref="K90:K91" si="33">SUM(I90:J90)</f>
        <v>188900</v>
      </c>
      <c r="L90" s="122"/>
      <c r="M90" s="36"/>
      <c r="N90" s="210">
        <f t="shared" ref="N90:N91" si="34">SUM(L90:M90)</f>
        <v>0</v>
      </c>
      <c r="O90" s="231">
        <f t="shared" si="20"/>
        <v>0</v>
      </c>
    </row>
    <row r="91" spans="2:15" ht="14.25" x14ac:dyDescent="0.2">
      <c r="B91" s="52"/>
      <c r="C91" s="8"/>
      <c r="D91" s="8"/>
      <c r="E91" s="8"/>
      <c r="F91" s="60">
        <v>611200</v>
      </c>
      <c r="G91" s="71"/>
      <c r="H91" s="151" t="s">
        <v>83</v>
      </c>
      <c r="I91" s="110">
        <v>0</v>
      </c>
      <c r="J91" s="33">
        <v>0</v>
      </c>
      <c r="K91" s="169">
        <f t="shared" si="33"/>
        <v>0</v>
      </c>
      <c r="L91" s="110"/>
      <c r="M91" s="33"/>
      <c r="N91" s="210">
        <f t="shared" si="34"/>
        <v>0</v>
      </c>
      <c r="O91" s="231" t="str">
        <f t="shared" si="20"/>
        <v/>
      </c>
    </row>
    <row r="92" spans="2:15" ht="14.25" x14ac:dyDescent="0.2">
      <c r="B92" s="52"/>
      <c r="C92" s="8"/>
      <c r="D92" s="8"/>
      <c r="E92" s="8"/>
      <c r="F92" s="60"/>
      <c r="G92" s="71"/>
      <c r="H92" s="9"/>
      <c r="I92" s="122"/>
      <c r="J92" s="36"/>
      <c r="K92" s="169"/>
      <c r="L92" s="122"/>
      <c r="M92" s="36"/>
      <c r="N92" s="210"/>
      <c r="O92" s="231" t="str">
        <f t="shared" si="20"/>
        <v/>
      </c>
    </row>
    <row r="93" spans="2:15" ht="15" x14ac:dyDescent="0.25">
      <c r="B93" s="53"/>
      <c r="C93" s="4"/>
      <c r="D93" s="4"/>
      <c r="E93" s="4"/>
      <c r="F93" s="59">
        <v>612000</v>
      </c>
      <c r="G93" s="70"/>
      <c r="H93" s="10" t="s">
        <v>56</v>
      </c>
      <c r="I93" s="109">
        <f t="shared" ref="I93:N93" si="35">I94</f>
        <v>109150</v>
      </c>
      <c r="J93" s="34">
        <f t="shared" si="35"/>
        <v>0</v>
      </c>
      <c r="K93" s="168">
        <f t="shared" si="35"/>
        <v>109150</v>
      </c>
      <c r="L93" s="109">
        <f t="shared" si="35"/>
        <v>0</v>
      </c>
      <c r="M93" s="34">
        <f t="shared" si="35"/>
        <v>0</v>
      </c>
      <c r="N93" s="209">
        <f t="shared" si="35"/>
        <v>0</v>
      </c>
      <c r="O93" s="235">
        <f t="shared" si="20"/>
        <v>0</v>
      </c>
    </row>
    <row r="94" spans="2:15" ht="14.25" x14ac:dyDescent="0.2">
      <c r="B94" s="52"/>
      <c r="C94" s="8"/>
      <c r="D94" s="8"/>
      <c r="E94" s="8"/>
      <c r="F94" s="60">
        <v>612100</v>
      </c>
      <c r="G94" s="71"/>
      <c r="H94" s="148" t="s">
        <v>5</v>
      </c>
      <c r="I94" s="122">
        <v>109150</v>
      </c>
      <c r="J94" s="36">
        <v>0</v>
      </c>
      <c r="K94" s="169">
        <f>SUM(I94:J94)</f>
        <v>109150</v>
      </c>
      <c r="L94" s="122"/>
      <c r="M94" s="36"/>
      <c r="N94" s="210">
        <f>SUM(L94:M94)</f>
        <v>0</v>
      </c>
      <c r="O94" s="231">
        <f t="shared" si="20"/>
        <v>0</v>
      </c>
    </row>
    <row r="95" spans="2:15" ht="14.25" x14ac:dyDescent="0.2">
      <c r="B95" s="52"/>
      <c r="C95" s="8"/>
      <c r="D95" s="8"/>
      <c r="E95" s="8"/>
      <c r="F95" s="60"/>
      <c r="G95" s="71"/>
      <c r="H95" s="9"/>
      <c r="I95" s="119"/>
      <c r="J95" s="56"/>
      <c r="K95" s="170"/>
      <c r="L95" s="119"/>
      <c r="M95" s="56"/>
      <c r="N95" s="211"/>
      <c r="O95" s="231" t="str">
        <f t="shared" si="20"/>
        <v/>
      </c>
    </row>
    <row r="96" spans="2:15" ht="15" x14ac:dyDescent="0.25">
      <c r="B96" s="53"/>
      <c r="C96" s="4"/>
      <c r="D96" s="4"/>
      <c r="E96" s="4"/>
      <c r="F96" s="59">
        <v>613000</v>
      </c>
      <c r="G96" s="70"/>
      <c r="H96" s="10" t="s">
        <v>58</v>
      </c>
      <c r="I96" s="112">
        <f t="shared" ref="I96:N96" si="36">SUM(I97:I106)</f>
        <v>204530</v>
      </c>
      <c r="J96" s="57">
        <f t="shared" si="36"/>
        <v>0</v>
      </c>
      <c r="K96" s="171">
        <f t="shared" si="36"/>
        <v>204530</v>
      </c>
      <c r="L96" s="112">
        <f t="shared" si="36"/>
        <v>0</v>
      </c>
      <c r="M96" s="57">
        <f t="shared" si="36"/>
        <v>0</v>
      </c>
      <c r="N96" s="212">
        <f t="shared" si="36"/>
        <v>0</v>
      </c>
      <c r="O96" s="235">
        <f t="shared" si="20"/>
        <v>0</v>
      </c>
    </row>
    <row r="97" spans="2:15" ht="14.25" x14ac:dyDescent="0.2">
      <c r="B97" s="52"/>
      <c r="C97" s="8"/>
      <c r="D97" s="8"/>
      <c r="E97" s="8"/>
      <c r="F97" s="60">
        <v>613100</v>
      </c>
      <c r="G97" s="71"/>
      <c r="H97" s="9" t="s">
        <v>6</v>
      </c>
      <c r="I97" s="103">
        <v>6000</v>
      </c>
      <c r="J97" s="86">
        <v>0</v>
      </c>
      <c r="K97" s="169">
        <f t="shared" ref="K97:K106" si="37">SUM(I97:J97)</f>
        <v>6000</v>
      </c>
      <c r="L97" s="103"/>
      <c r="M97" s="86"/>
      <c r="N97" s="210">
        <f t="shared" ref="N97:N106" si="38">SUM(L97:M97)</f>
        <v>0</v>
      </c>
      <c r="O97" s="231">
        <f t="shared" si="20"/>
        <v>0</v>
      </c>
    </row>
    <row r="98" spans="2:15" ht="14.25" x14ac:dyDescent="0.2">
      <c r="B98" s="52"/>
      <c r="C98" s="8"/>
      <c r="D98" s="8"/>
      <c r="E98" s="8"/>
      <c r="F98" s="60">
        <v>613200</v>
      </c>
      <c r="G98" s="71"/>
      <c r="H98" s="9" t="s">
        <v>7</v>
      </c>
      <c r="I98" s="103">
        <v>110000</v>
      </c>
      <c r="J98" s="86">
        <v>0</v>
      </c>
      <c r="K98" s="169">
        <f t="shared" si="37"/>
        <v>110000</v>
      </c>
      <c r="L98" s="103"/>
      <c r="M98" s="86"/>
      <c r="N98" s="210">
        <f t="shared" si="38"/>
        <v>0</v>
      </c>
      <c r="O98" s="231">
        <f t="shared" si="20"/>
        <v>0</v>
      </c>
    </row>
    <row r="99" spans="2:15" ht="14.25" x14ac:dyDescent="0.2">
      <c r="B99" s="52"/>
      <c r="C99" s="8"/>
      <c r="D99" s="8"/>
      <c r="E99" s="8"/>
      <c r="F99" s="60">
        <v>613300</v>
      </c>
      <c r="G99" s="71"/>
      <c r="H99" s="9" t="s">
        <v>70</v>
      </c>
      <c r="I99" s="103">
        <v>15000</v>
      </c>
      <c r="J99" s="86">
        <v>0</v>
      </c>
      <c r="K99" s="169">
        <f t="shared" si="37"/>
        <v>15000</v>
      </c>
      <c r="L99" s="103"/>
      <c r="M99" s="86"/>
      <c r="N99" s="210">
        <f t="shared" si="38"/>
        <v>0</v>
      </c>
      <c r="O99" s="231">
        <f t="shared" si="20"/>
        <v>0</v>
      </c>
    </row>
    <row r="100" spans="2:15" ht="14.25" x14ac:dyDescent="0.2">
      <c r="B100" s="52"/>
      <c r="C100" s="8"/>
      <c r="D100" s="8"/>
      <c r="E100" s="8"/>
      <c r="F100" s="60">
        <v>613400</v>
      </c>
      <c r="G100" s="71"/>
      <c r="H100" s="9" t="s">
        <v>59</v>
      </c>
      <c r="I100" s="103">
        <v>25000</v>
      </c>
      <c r="J100" s="86">
        <v>0</v>
      </c>
      <c r="K100" s="169">
        <f t="shared" si="37"/>
        <v>25000</v>
      </c>
      <c r="L100" s="103"/>
      <c r="M100" s="86"/>
      <c r="N100" s="210">
        <f t="shared" si="38"/>
        <v>0</v>
      </c>
      <c r="O100" s="231">
        <f t="shared" si="20"/>
        <v>0</v>
      </c>
    </row>
    <row r="101" spans="2:15" ht="14.25" x14ac:dyDescent="0.2">
      <c r="B101" s="52"/>
      <c r="C101" s="8"/>
      <c r="D101" s="8"/>
      <c r="E101" s="8"/>
      <c r="F101" s="60">
        <v>613500</v>
      </c>
      <c r="G101" s="71"/>
      <c r="H101" s="9" t="s">
        <v>8</v>
      </c>
      <c r="I101" s="103">
        <v>500</v>
      </c>
      <c r="J101" s="86">
        <v>0</v>
      </c>
      <c r="K101" s="169">
        <f t="shared" si="37"/>
        <v>500</v>
      </c>
      <c r="L101" s="103"/>
      <c r="M101" s="86"/>
      <c r="N101" s="210">
        <f t="shared" si="38"/>
        <v>0</v>
      </c>
      <c r="O101" s="231">
        <f t="shared" si="20"/>
        <v>0</v>
      </c>
    </row>
    <row r="102" spans="2:15" ht="14.25" x14ac:dyDescent="0.2">
      <c r="B102" s="52"/>
      <c r="C102" s="8"/>
      <c r="D102" s="8"/>
      <c r="E102" s="8"/>
      <c r="F102" s="60">
        <v>613600</v>
      </c>
      <c r="G102" s="71"/>
      <c r="H102" s="9" t="s">
        <v>71</v>
      </c>
      <c r="I102" s="103">
        <v>0</v>
      </c>
      <c r="J102" s="86">
        <v>0</v>
      </c>
      <c r="K102" s="169">
        <f t="shared" si="37"/>
        <v>0</v>
      </c>
      <c r="L102" s="103"/>
      <c r="M102" s="86"/>
      <c r="N102" s="210">
        <f t="shared" si="38"/>
        <v>0</v>
      </c>
      <c r="O102" s="231" t="str">
        <f t="shared" si="20"/>
        <v/>
      </c>
    </row>
    <row r="103" spans="2:15" ht="14.25" x14ac:dyDescent="0.2">
      <c r="B103" s="52"/>
      <c r="C103" s="8"/>
      <c r="D103" s="8"/>
      <c r="E103" s="8"/>
      <c r="F103" s="60">
        <v>613700</v>
      </c>
      <c r="G103" s="71"/>
      <c r="H103" s="9" t="s">
        <v>9</v>
      </c>
      <c r="I103" s="103">
        <v>30000</v>
      </c>
      <c r="J103" s="86">
        <v>0</v>
      </c>
      <c r="K103" s="169">
        <f t="shared" si="37"/>
        <v>30000</v>
      </c>
      <c r="L103" s="103"/>
      <c r="M103" s="86"/>
      <c r="N103" s="210">
        <f t="shared" si="38"/>
        <v>0</v>
      </c>
      <c r="O103" s="231">
        <f t="shared" si="20"/>
        <v>0</v>
      </c>
    </row>
    <row r="104" spans="2:15" ht="14.25" x14ac:dyDescent="0.2">
      <c r="B104" s="52"/>
      <c r="C104" s="8"/>
      <c r="D104" s="8"/>
      <c r="E104" s="8"/>
      <c r="F104" s="60">
        <v>613800</v>
      </c>
      <c r="G104" s="71"/>
      <c r="H104" s="9" t="s">
        <v>60</v>
      </c>
      <c r="I104" s="103">
        <v>1030</v>
      </c>
      <c r="J104" s="86">
        <v>0</v>
      </c>
      <c r="K104" s="169">
        <f t="shared" si="37"/>
        <v>1030</v>
      </c>
      <c r="L104" s="103"/>
      <c r="M104" s="86"/>
      <c r="N104" s="210">
        <f t="shared" si="38"/>
        <v>0</v>
      </c>
      <c r="O104" s="231">
        <f t="shared" si="20"/>
        <v>0</v>
      </c>
    </row>
    <row r="105" spans="2:15" ht="14.25" x14ac:dyDescent="0.2">
      <c r="B105" s="52"/>
      <c r="C105" s="8"/>
      <c r="D105" s="8"/>
      <c r="E105" s="8"/>
      <c r="F105" s="60">
        <v>613900</v>
      </c>
      <c r="G105" s="71"/>
      <c r="H105" s="9" t="s">
        <v>61</v>
      </c>
      <c r="I105" s="103">
        <v>17000</v>
      </c>
      <c r="J105" s="86">
        <v>0</v>
      </c>
      <c r="K105" s="169">
        <f t="shared" si="37"/>
        <v>17000</v>
      </c>
      <c r="L105" s="103"/>
      <c r="M105" s="86"/>
      <c r="N105" s="210">
        <f t="shared" si="38"/>
        <v>0</v>
      </c>
      <c r="O105" s="231">
        <f t="shared" si="20"/>
        <v>0</v>
      </c>
    </row>
    <row r="106" spans="2:15" ht="14.25" x14ac:dyDescent="0.2">
      <c r="B106" s="52"/>
      <c r="C106" s="8"/>
      <c r="D106" s="8"/>
      <c r="E106" s="8"/>
      <c r="F106" s="60">
        <v>613900</v>
      </c>
      <c r="G106" s="71"/>
      <c r="H106" s="151" t="s">
        <v>84</v>
      </c>
      <c r="I106" s="102">
        <v>0</v>
      </c>
      <c r="J106" s="84">
        <v>0</v>
      </c>
      <c r="K106" s="169">
        <f t="shared" si="37"/>
        <v>0</v>
      </c>
      <c r="L106" s="102"/>
      <c r="M106" s="84"/>
      <c r="N106" s="210">
        <f t="shared" si="38"/>
        <v>0</v>
      </c>
      <c r="O106" s="231" t="str">
        <f t="shared" si="20"/>
        <v/>
      </c>
    </row>
    <row r="107" spans="2:15" ht="14.25" x14ac:dyDescent="0.2">
      <c r="B107" s="53"/>
      <c r="C107" s="4"/>
      <c r="D107" s="4"/>
      <c r="E107" s="4"/>
      <c r="F107" s="59"/>
      <c r="G107" s="70"/>
      <c r="H107" s="10"/>
      <c r="I107" s="119"/>
      <c r="J107" s="56"/>
      <c r="K107" s="170"/>
      <c r="L107" s="119"/>
      <c r="M107" s="56"/>
      <c r="N107" s="211"/>
      <c r="O107" s="231" t="str">
        <f t="shared" si="20"/>
        <v/>
      </c>
    </row>
    <row r="108" spans="2:15" ht="15" x14ac:dyDescent="0.25">
      <c r="B108" s="53"/>
      <c r="C108" s="4"/>
      <c r="D108" s="4"/>
      <c r="E108" s="4"/>
      <c r="F108" s="59">
        <v>821000</v>
      </c>
      <c r="G108" s="70"/>
      <c r="H108" s="10" t="s">
        <v>12</v>
      </c>
      <c r="I108" s="113">
        <f t="shared" ref="I108:N108" si="39">SUM(I109:I110)</f>
        <v>20000</v>
      </c>
      <c r="J108" s="54">
        <f t="shared" si="39"/>
        <v>0</v>
      </c>
      <c r="K108" s="171">
        <f t="shared" si="39"/>
        <v>20000</v>
      </c>
      <c r="L108" s="113">
        <f t="shared" si="39"/>
        <v>0</v>
      </c>
      <c r="M108" s="54">
        <f t="shared" si="39"/>
        <v>0</v>
      </c>
      <c r="N108" s="212">
        <f t="shared" si="39"/>
        <v>0</v>
      </c>
      <c r="O108" s="235">
        <f t="shared" si="20"/>
        <v>0</v>
      </c>
    </row>
    <row r="109" spans="2:15" ht="14.25" x14ac:dyDescent="0.2">
      <c r="B109" s="52"/>
      <c r="C109" s="8"/>
      <c r="D109" s="8"/>
      <c r="E109" s="8"/>
      <c r="F109" s="60">
        <v>821200</v>
      </c>
      <c r="G109" s="71"/>
      <c r="H109" s="9" t="s">
        <v>13</v>
      </c>
      <c r="I109" s="119">
        <v>9990</v>
      </c>
      <c r="J109" s="56">
        <v>0</v>
      </c>
      <c r="K109" s="169">
        <f t="shared" ref="K109:K110" si="40">SUM(I109:J109)</f>
        <v>9990</v>
      </c>
      <c r="L109" s="119"/>
      <c r="M109" s="56"/>
      <c r="N109" s="210">
        <f t="shared" ref="N109:N110" si="41">SUM(L109:M109)</f>
        <v>0</v>
      </c>
      <c r="O109" s="231">
        <f t="shared" si="20"/>
        <v>0</v>
      </c>
    </row>
    <row r="110" spans="2:15" ht="14.25" x14ac:dyDescent="0.2">
      <c r="B110" s="52"/>
      <c r="C110" s="8"/>
      <c r="D110" s="8"/>
      <c r="E110" s="8"/>
      <c r="F110" s="60">
        <v>821300</v>
      </c>
      <c r="G110" s="71"/>
      <c r="H110" s="9" t="s">
        <v>14</v>
      </c>
      <c r="I110" s="119">
        <v>10010</v>
      </c>
      <c r="J110" s="56">
        <v>0</v>
      </c>
      <c r="K110" s="169">
        <f t="shared" si="40"/>
        <v>10010</v>
      </c>
      <c r="L110" s="119"/>
      <c r="M110" s="56"/>
      <c r="N110" s="210">
        <f t="shared" si="41"/>
        <v>0</v>
      </c>
      <c r="O110" s="231">
        <f t="shared" si="20"/>
        <v>0</v>
      </c>
    </row>
    <row r="111" spans="2:15" ht="14.25" x14ac:dyDescent="0.2">
      <c r="B111" s="52"/>
      <c r="C111" s="8"/>
      <c r="D111" s="8"/>
      <c r="E111" s="8"/>
      <c r="F111" s="60"/>
      <c r="G111" s="71"/>
      <c r="H111" s="9"/>
      <c r="I111" s="119"/>
      <c r="J111" s="56"/>
      <c r="K111" s="170"/>
      <c r="L111" s="119"/>
      <c r="M111" s="56"/>
      <c r="N111" s="211"/>
      <c r="O111" s="231" t="str">
        <f t="shared" si="20"/>
        <v/>
      </c>
    </row>
    <row r="112" spans="2:15" ht="15" x14ac:dyDescent="0.25">
      <c r="B112" s="53"/>
      <c r="C112" s="4"/>
      <c r="D112" s="4"/>
      <c r="E112" s="4"/>
      <c r="F112" s="59"/>
      <c r="G112" s="70"/>
      <c r="H112" s="10" t="s">
        <v>15</v>
      </c>
      <c r="I112" s="114" t="s">
        <v>311</v>
      </c>
      <c r="J112" s="49"/>
      <c r="K112" s="172" t="s">
        <v>311</v>
      </c>
      <c r="L112" s="114"/>
      <c r="M112" s="49"/>
      <c r="N112" s="213"/>
      <c r="O112" s="231"/>
    </row>
    <row r="113" spans="2:15" ht="15" x14ac:dyDescent="0.25">
      <c r="B113" s="53"/>
      <c r="C113" s="4"/>
      <c r="D113" s="4"/>
      <c r="E113" s="4"/>
      <c r="F113" s="59"/>
      <c r="G113" s="70"/>
      <c r="H113" s="4" t="s">
        <v>24</v>
      </c>
      <c r="I113" s="113">
        <f t="shared" ref="I113:N113" si="42">I88+I93+I96+I108</f>
        <v>1551630</v>
      </c>
      <c r="J113" s="54">
        <f t="shared" si="42"/>
        <v>0</v>
      </c>
      <c r="K113" s="171">
        <f t="shared" si="42"/>
        <v>1551630</v>
      </c>
      <c r="L113" s="113">
        <f t="shared" si="42"/>
        <v>0</v>
      </c>
      <c r="M113" s="54">
        <f t="shared" si="42"/>
        <v>0</v>
      </c>
      <c r="N113" s="212">
        <f t="shared" si="42"/>
        <v>0</v>
      </c>
      <c r="O113" s="235">
        <f t="shared" si="20"/>
        <v>0</v>
      </c>
    </row>
    <row r="114" spans="2:15" ht="15" x14ac:dyDescent="0.25">
      <c r="B114" s="53"/>
      <c r="C114" s="4"/>
      <c r="D114" s="4"/>
      <c r="E114" s="4"/>
      <c r="F114" s="59"/>
      <c r="G114" s="70"/>
      <c r="H114" s="4" t="s">
        <v>16</v>
      </c>
      <c r="I114" s="113"/>
      <c r="J114" s="54"/>
      <c r="K114" s="171"/>
      <c r="L114" s="113"/>
      <c r="M114" s="54"/>
      <c r="N114" s="212"/>
      <c r="O114" s="231" t="str">
        <f t="shared" si="20"/>
        <v/>
      </c>
    </row>
    <row r="115" spans="2:15" ht="14.25" x14ac:dyDescent="0.2">
      <c r="B115" s="53"/>
      <c r="C115" s="4"/>
      <c r="D115" s="4"/>
      <c r="E115" s="4"/>
      <c r="F115" s="59"/>
      <c r="G115" s="70"/>
      <c r="H115" s="4" t="s">
        <v>17</v>
      </c>
      <c r="I115" s="111"/>
      <c r="J115" s="48"/>
      <c r="K115" s="170"/>
      <c r="L115" s="111"/>
      <c r="M115" s="48"/>
      <c r="N115" s="211"/>
      <c r="O115" s="231" t="str">
        <f t="shared" si="20"/>
        <v/>
      </c>
    </row>
    <row r="116" spans="2:15" ht="15" thickBot="1" x14ac:dyDescent="0.25">
      <c r="B116" s="6"/>
      <c r="C116" s="7"/>
      <c r="D116" s="7"/>
      <c r="E116" s="7"/>
      <c r="F116" s="61"/>
      <c r="G116" s="72"/>
      <c r="H116" s="7"/>
      <c r="I116" s="115"/>
      <c r="J116" s="13"/>
      <c r="K116" s="173"/>
      <c r="L116" s="115"/>
      <c r="M116" s="13"/>
      <c r="N116" s="214"/>
      <c r="O116" s="234" t="str">
        <f t="shared" si="20"/>
        <v/>
      </c>
    </row>
    <row r="117" spans="2:15" x14ac:dyDescent="0.2">
      <c r="O117" s="237" t="str">
        <f t="shared" si="20"/>
        <v/>
      </c>
    </row>
    <row r="118" spans="2:15" ht="15" x14ac:dyDescent="0.25">
      <c r="B118" s="2" t="s">
        <v>44</v>
      </c>
      <c r="C118" s="3" t="s">
        <v>37</v>
      </c>
      <c r="D118" s="3" t="s">
        <v>33</v>
      </c>
      <c r="E118" s="139" t="s">
        <v>162</v>
      </c>
      <c r="F118" s="51"/>
      <c r="G118" s="51"/>
      <c r="H118" s="189" t="s">
        <v>197</v>
      </c>
      <c r="I118" s="1"/>
      <c r="J118" s="51"/>
      <c r="K118" s="167"/>
      <c r="L118" s="1"/>
      <c r="M118" s="51"/>
      <c r="N118" s="208"/>
      <c r="O118" s="231" t="str">
        <f t="shared" ref="O118:O181" si="43">IF(K118=0,"",N118/K118*100)</f>
        <v/>
      </c>
    </row>
    <row r="119" spans="2:15" ht="15" x14ac:dyDescent="0.25">
      <c r="B119" s="53"/>
      <c r="C119" s="4"/>
      <c r="D119" s="4"/>
      <c r="E119" s="4"/>
      <c r="F119" s="59">
        <v>611000</v>
      </c>
      <c r="G119" s="70"/>
      <c r="H119" s="10" t="s">
        <v>57</v>
      </c>
      <c r="I119" s="109">
        <f t="shared" ref="I119:N119" si="44">SUM(I120:I123)</f>
        <v>1138990</v>
      </c>
      <c r="J119" s="34">
        <f t="shared" si="44"/>
        <v>0</v>
      </c>
      <c r="K119" s="168">
        <f t="shared" si="44"/>
        <v>1138990</v>
      </c>
      <c r="L119" s="109">
        <f t="shared" si="44"/>
        <v>0</v>
      </c>
      <c r="M119" s="34">
        <f t="shared" si="44"/>
        <v>0</v>
      </c>
      <c r="N119" s="209">
        <f t="shared" si="44"/>
        <v>0</v>
      </c>
      <c r="O119" s="235">
        <f t="shared" si="43"/>
        <v>0</v>
      </c>
    </row>
    <row r="120" spans="2:15" ht="14.25" x14ac:dyDescent="0.2">
      <c r="B120" s="52"/>
      <c r="C120" s="8"/>
      <c r="D120" s="8"/>
      <c r="E120" s="8"/>
      <c r="F120" s="60">
        <v>611100</v>
      </c>
      <c r="G120" s="71"/>
      <c r="H120" s="9" t="s">
        <v>68</v>
      </c>
      <c r="I120" s="122">
        <v>947090</v>
      </c>
      <c r="J120" s="36">
        <v>0</v>
      </c>
      <c r="K120" s="169">
        <f>SUM(I120:J120)</f>
        <v>947090</v>
      </c>
      <c r="L120" s="122"/>
      <c r="M120" s="36"/>
      <c r="N120" s="210">
        <f>SUM(L120:M120)</f>
        <v>0</v>
      </c>
      <c r="O120" s="231">
        <f t="shared" si="43"/>
        <v>0</v>
      </c>
    </row>
    <row r="121" spans="2:15" ht="14.25" x14ac:dyDescent="0.2">
      <c r="B121" s="52"/>
      <c r="C121" s="8"/>
      <c r="D121" s="8"/>
      <c r="E121" s="8"/>
      <c r="F121" s="60">
        <v>611200</v>
      </c>
      <c r="G121" s="71"/>
      <c r="H121" s="9" t="s">
        <v>69</v>
      </c>
      <c r="I121" s="122">
        <v>191900</v>
      </c>
      <c r="J121" s="36">
        <v>0</v>
      </c>
      <c r="K121" s="169">
        <f t="shared" ref="K121:K122" si="45">SUM(I121:J121)</f>
        <v>191900</v>
      </c>
      <c r="L121" s="122"/>
      <c r="M121" s="36"/>
      <c r="N121" s="210">
        <f t="shared" ref="N121:N122" si="46">SUM(L121:M121)</f>
        <v>0</v>
      </c>
      <c r="O121" s="231">
        <f t="shared" si="43"/>
        <v>0</v>
      </c>
    </row>
    <row r="122" spans="2:15" ht="14.25" x14ac:dyDescent="0.2">
      <c r="B122" s="52"/>
      <c r="C122" s="8"/>
      <c r="D122" s="8"/>
      <c r="E122" s="8"/>
      <c r="F122" s="60">
        <v>611200</v>
      </c>
      <c r="G122" s="71"/>
      <c r="H122" s="151" t="s">
        <v>83</v>
      </c>
      <c r="I122" s="110">
        <v>0</v>
      </c>
      <c r="J122" s="33">
        <v>0</v>
      </c>
      <c r="K122" s="169">
        <f t="shared" si="45"/>
        <v>0</v>
      </c>
      <c r="L122" s="110"/>
      <c r="M122" s="33"/>
      <c r="N122" s="210">
        <f t="shared" si="46"/>
        <v>0</v>
      </c>
      <c r="O122" s="231" t="str">
        <f t="shared" si="43"/>
        <v/>
      </c>
    </row>
    <row r="123" spans="2:15" ht="14.25" x14ac:dyDescent="0.2">
      <c r="B123" s="52"/>
      <c r="C123" s="8"/>
      <c r="D123" s="8"/>
      <c r="E123" s="8"/>
      <c r="F123" s="60"/>
      <c r="G123" s="71"/>
      <c r="H123" s="9"/>
      <c r="I123" s="122"/>
      <c r="J123" s="36"/>
      <c r="K123" s="169"/>
      <c r="L123" s="122"/>
      <c r="M123" s="36"/>
      <c r="N123" s="210"/>
      <c r="O123" s="231" t="str">
        <f t="shared" si="43"/>
        <v/>
      </c>
    </row>
    <row r="124" spans="2:15" ht="15" x14ac:dyDescent="0.25">
      <c r="B124" s="53"/>
      <c r="C124" s="4"/>
      <c r="D124" s="4"/>
      <c r="E124" s="4"/>
      <c r="F124" s="59">
        <v>612000</v>
      </c>
      <c r="G124" s="70"/>
      <c r="H124" s="10" t="s">
        <v>56</v>
      </c>
      <c r="I124" s="109">
        <f t="shared" ref="I124:N124" si="47">I125</f>
        <v>99120</v>
      </c>
      <c r="J124" s="34">
        <f t="shared" si="47"/>
        <v>0</v>
      </c>
      <c r="K124" s="168">
        <f t="shared" si="47"/>
        <v>99120</v>
      </c>
      <c r="L124" s="109">
        <f t="shared" si="47"/>
        <v>0</v>
      </c>
      <c r="M124" s="34">
        <f t="shared" si="47"/>
        <v>0</v>
      </c>
      <c r="N124" s="209">
        <f t="shared" si="47"/>
        <v>0</v>
      </c>
      <c r="O124" s="235">
        <f t="shared" si="43"/>
        <v>0</v>
      </c>
    </row>
    <row r="125" spans="2:15" ht="14.25" x14ac:dyDescent="0.2">
      <c r="B125" s="52"/>
      <c r="C125" s="8"/>
      <c r="D125" s="8"/>
      <c r="E125" s="8"/>
      <c r="F125" s="60">
        <v>612100</v>
      </c>
      <c r="G125" s="71"/>
      <c r="H125" s="148" t="s">
        <v>5</v>
      </c>
      <c r="I125" s="122">
        <v>99120</v>
      </c>
      <c r="J125" s="36">
        <v>0</v>
      </c>
      <c r="K125" s="169">
        <f>SUM(I125:J125)</f>
        <v>99120</v>
      </c>
      <c r="L125" s="122"/>
      <c r="M125" s="36"/>
      <c r="N125" s="210">
        <f>SUM(L125:M125)</f>
        <v>0</v>
      </c>
      <c r="O125" s="231">
        <f t="shared" si="43"/>
        <v>0</v>
      </c>
    </row>
    <row r="126" spans="2:15" ht="14.25" x14ac:dyDescent="0.2">
      <c r="B126" s="52"/>
      <c r="C126" s="8"/>
      <c r="D126" s="8"/>
      <c r="E126" s="8"/>
      <c r="F126" s="60"/>
      <c r="G126" s="71"/>
      <c r="H126" s="9"/>
      <c r="I126" s="119"/>
      <c r="J126" s="56"/>
      <c r="K126" s="170"/>
      <c r="L126" s="119"/>
      <c r="M126" s="56"/>
      <c r="N126" s="211"/>
      <c r="O126" s="231" t="str">
        <f t="shared" si="43"/>
        <v/>
      </c>
    </row>
    <row r="127" spans="2:15" ht="15" x14ac:dyDescent="0.25">
      <c r="B127" s="53"/>
      <c r="C127" s="4"/>
      <c r="D127" s="4"/>
      <c r="E127" s="4"/>
      <c r="F127" s="59">
        <v>613000</v>
      </c>
      <c r="G127" s="70"/>
      <c r="H127" s="10" t="s">
        <v>58</v>
      </c>
      <c r="I127" s="112">
        <f t="shared" ref="I127:N127" si="48">SUM(I128:I137)</f>
        <v>178000</v>
      </c>
      <c r="J127" s="57">
        <f t="shared" si="48"/>
        <v>0</v>
      </c>
      <c r="K127" s="171">
        <f t="shared" si="48"/>
        <v>178000</v>
      </c>
      <c r="L127" s="112">
        <f t="shared" si="48"/>
        <v>0</v>
      </c>
      <c r="M127" s="57">
        <f t="shared" si="48"/>
        <v>0</v>
      </c>
      <c r="N127" s="212">
        <f t="shared" si="48"/>
        <v>0</v>
      </c>
      <c r="O127" s="235">
        <f t="shared" si="43"/>
        <v>0</v>
      </c>
    </row>
    <row r="128" spans="2:15" ht="14.25" x14ac:dyDescent="0.2">
      <c r="B128" s="52"/>
      <c r="C128" s="8"/>
      <c r="D128" s="8"/>
      <c r="E128" s="8"/>
      <c r="F128" s="60">
        <v>613100</v>
      </c>
      <c r="G128" s="71"/>
      <c r="H128" s="9" t="s">
        <v>6</v>
      </c>
      <c r="I128" s="103">
        <v>5500</v>
      </c>
      <c r="J128" s="86">
        <v>0</v>
      </c>
      <c r="K128" s="169">
        <f t="shared" ref="K128:K137" si="49">SUM(I128:J128)</f>
        <v>5500</v>
      </c>
      <c r="L128" s="103"/>
      <c r="M128" s="86"/>
      <c r="N128" s="210">
        <f t="shared" ref="N128:N137" si="50">SUM(L128:M128)</f>
        <v>0</v>
      </c>
      <c r="O128" s="231">
        <f t="shared" si="43"/>
        <v>0</v>
      </c>
    </row>
    <row r="129" spans="2:15" ht="14.25" x14ac:dyDescent="0.2">
      <c r="B129" s="52"/>
      <c r="C129" s="8"/>
      <c r="D129" s="8"/>
      <c r="E129" s="8"/>
      <c r="F129" s="60">
        <v>613200</v>
      </c>
      <c r="G129" s="71"/>
      <c r="H129" s="9" t="s">
        <v>7</v>
      </c>
      <c r="I129" s="103">
        <v>70000</v>
      </c>
      <c r="J129" s="86">
        <v>0</v>
      </c>
      <c r="K129" s="169">
        <f t="shared" si="49"/>
        <v>70000</v>
      </c>
      <c r="L129" s="103"/>
      <c r="M129" s="86"/>
      <c r="N129" s="210">
        <f t="shared" si="50"/>
        <v>0</v>
      </c>
      <c r="O129" s="231">
        <f t="shared" si="43"/>
        <v>0</v>
      </c>
    </row>
    <row r="130" spans="2:15" ht="14.25" x14ac:dyDescent="0.2">
      <c r="B130" s="52"/>
      <c r="C130" s="8"/>
      <c r="D130" s="8"/>
      <c r="E130" s="8"/>
      <c r="F130" s="60">
        <v>613300</v>
      </c>
      <c r="G130" s="71"/>
      <c r="H130" s="9" t="s">
        <v>70</v>
      </c>
      <c r="I130" s="103">
        <v>10000</v>
      </c>
      <c r="J130" s="86">
        <v>0</v>
      </c>
      <c r="K130" s="169">
        <f t="shared" si="49"/>
        <v>10000</v>
      </c>
      <c r="L130" s="103"/>
      <c r="M130" s="86"/>
      <c r="N130" s="210">
        <f t="shared" si="50"/>
        <v>0</v>
      </c>
      <c r="O130" s="231">
        <f t="shared" si="43"/>
        <v>0</v>
      </c>
    </row>
    <row r="131" spans="2:15" ht="14.25" x14ac:dyDescent="0.2">
      <c r="B131" s="52"/>
      <c r="C131" s="8"/>
      <c r="D131" s="8"/>
      <c r="E131" s="8"/>
      <c r="F131" s="60">
        <v>613400</v>
      </c>
      <c r="G131" s="71"/>
      <c r="H131" s="9" t="s">
        <v>59</v>
      </c>
      <c r="I131" s="103">
        <v>21000</v>
      </c>
      <c r="J131" s="86">
        <v>0</v>
      </c>
      <c r="K131" s="169">
        <f t="shared" si="49"/>
        <v>21000</v>
      </c>
      <c r="L131" s="103"/>
      <c r="M131" s="86"/>
      <c r="N131" s="210">
        <f t="shared" si="50"/>
        <v>0</v>
      </c>
      <c r="O131" s="231">
        <f t="shared" si="43"/>
        <v>0</v>
      </c>
    </row>
    <row r="132" spans="2:15" ht="14.25" x14ac:dyDescent="0.2">
      <c r="B132" s="52"/>
      <c r="C132" s="8"/>
      <c r="D132" s="8"/>
      <c r="E132" s="8"/>
      <c r="F132" s="60">
        <v>613500</v>
      </c>
      <c r="G132" s="71"/>
      <c r="H132" s="9" t="s">
        <v>8</v>
      </c>
      <c r="I132" s="103">
        <v>4000</v>
      </c>
      <c r="J132" s="86">
        <v>0</v>
      </c>
      <c r="K132" s="169">
        <f t="shared" si="49"/>
        <v>4000</v>
      </c>
      <c r="L132" s="103"/>
      <c r="M132" s="86"/>
      <c r="N132" s="210">
        <f t="shared" si="50"/>
        <v>0</v>
      </c>
      <c r="O132" s="231">
        <f t="shared" si="43"/>
        <v>0</v>
      </c>
    </row>
    <row r="133" spans="2:15" ht="14.25" x14ac:dyDescent="0.2">
      <c r="B133" s="52"/>
      <c r="C133" s="8"/>
      <c r="D133" s="8"/>
      <c r="E133" s="8"/>
      <c r="F133" s="60">
        <v>613600</v>
      </c>
      <c r="G133" s="71"/>
      <c r="H133" s="9" t="s">
        <v>71</v>
      </c>
      <c r="I133" s="103">
        <v>0</v>
      </c>
      <c r="J133" s="86">
        <v>0</v>
      </c>
      <c r="K133" s="169">
        <f t="shared" si="49"/>
        <v>0</v>
      </c>
      <c r="L133" s="103"/>
      <c r="M133" s="86"/>
      <c r="N133" s="210">
        <f t="shared" si="50"/>
        <v>0</v>
      </c>
      <c r="O133" s="231" t="str">
        <f t="shared" si="43"/>
        <v/>
      </c>
    </row>
    <row r="134" spans="2:15" ht="14.25" x14ac:dyDescent="0.2">
      <c r="B134" s="52"/>
      <c r="C134" s="8"/>
      <c r="D134" s="8"/>
      <c r="E134" s="8"/>
      <c r="F134" s="60">
        <v>613700</v>
      </c>
      <c r="G134" s="71"/>
      <c r="H134" s="9" t="s">
        <v>9</v>
      </c>
      <c r="I134" s="103">
        <v>21000</v>
      </c>
      <c r="J134" s="86">
        <v>0</v>
      </c>
      <c r="K134" s="169">
        <f t="shared" si="49"/>
        <v>21000</v>
      </c>
      <c r="L134" s="103"/>
      <c r="M134" s="86"/>
      <c r="N134" s="210">
        <f t="shared" si="50"/>
        <v>0</v>
      </c>
      <c r="O134" s="231">
        <f t="shared" si="43"/>
        <v>0</v>
      </c>
    </row>
    <row r="135" spans="2:15" ht="14.25" x14ac:dyDescent="0.2">
      <c r="B135" s="52"/>
      <c r="C135" s="8"/>
      <c r="D135" s="8"/>
      <c r="E135" s="8"/>
      <c r="F135" s="60">
        <v>613800</v>
      </c>
      <c r="G135" s="71"/>
      <c r="H135" s="9" t="s">
        <v>60</v>
      </c>
      <c r="I135" s="103">
        <v>1500</v>
      </c>
      <c r="J135" s="86">
        <v>0</v>
      </c>
      <c r="K135" s="169">
        <f t="shared" si="49"/>
        <v>1500</v>
      </c>
      <c r="L135" s="103"/>
      <c r="M135" s="86"/>
      <c r="N135" s="210">
        <f t="shared" si="50"/>
        <v>0</v>
      </c>
      <c r="O135" s="231">
        <f t="shared" si="43"/>
        <v>0</v>
      </c>
    </row>
    <row r="136" spans="2:15" ht="14.25" x14ac:dyDescent="0.2">
      <c r="B136" s="52"/>
      <c r="C136" s="8"/>
      <c r="D136" s="8"/>
      <c r="E136" s="8"/>
      <c r="F136" s="60">
        <v>613900</v>
      </c>
      <c r="G136" s="71"/>
      <c r="H136" s="9" t="s">
        <v>61</v>
      </c>
      <c r="I136" s="104">
        <v>45000</v>
      </c>
      <c r="J136" s="85">
        <v>0</v>
      </c>
      <c r="K136" s="169">
        <f t="shared" si="49"/>
        <v>45000</v>
      </c>
      <c r="L136" s="104"/>
      <c r="M136" s="85"/>
      <c r="N136" s="210">
        <f t="shared" si="50"/>
        <v>0</v>
      </c>
      <c r="O136" s="231">
        <f t="shared" si="43"/>
        <v>0</v>
      </c>
    </row>
    <row r="137" spans="2:15" ht="14.25" x14ac:dyDescent="0.2">
      <c r="B137" s="52"/>
      <c r="C137" s="8"/>
      <c r="D137" s="8"/>
      <c r="E137" s="8"/>
      <c r="F137" s="60">
        <v>613900</v>
      </c>
      <c r="G137" s="71"/>
      <c r="H137" s="151" t="s">
        <v>84</v>
      </c>
      <c r="I137" s="102">
        <v>0</v>
      </c>
      <c r="J137" s="84">
        <v>0</v>
      </c>
      <c r="K137" s="169">
        <f t="shared" si="49"/>
        <v>0</v>
      </c>
      <c r="L137" s="102"/>
      <c r="M137" s="84"/>
      <c r="N137" s="210">
        <f t="shared" si="50"/>
        <v>0</v>
      </c>
      <c r="O137" s="231" t="str">
        <f t="shared" si="43"/>
        <v/>
      </c>
    </row>
    <row r="138" spans="2:15" ht="14.25" x14ac:dyDescent="0.2">
      <c r="B138" s="53"/>
      <c r="C138" s="4"/>
      <c r="D138" s="4"/>
      <c r="E138" s="4"/>
      <c r="F138" s="59"/>
      <c r="G138" s="70"/>
      <c r="H138" s="10"/>
      <c r="I138" s="119"/>
      <c r="J138" s="56"/>
      <c r="K138" s="170"/>
      <c r="L138" s="119"/>
      <c r="M138" s="56"/>
      <c r="N138" s="211"/>
      <c r="O138" s="231" t="str">
        <f t="shared" si="43"/>
        <v/>
      </c>
    </row>
    <row r="139" spans="2:15" ht="15" x14ac:dyDescent="0.25">
      <c r="B139" s="53"/>
      <c r="C139" s="4"/>
      <c r="D139" s="4"/>
      <c r="E139" s="4"/>
      <c r="F139" s="59">
        <v>821000</v>
      </c>
      <c r="G139" s="70"/>
      <c r="H139" s="10" t="s">
        <v>12</v>
      </c>
      <c r="I139" s="113">
        <f t="shared" ref="I139:N139" si="51">SUM(I140:I141)</f>
        <v>33000</v>
      </c>
      <c r="J139" s="54">
        <f t="shared" si="51"/>
        <v>0</v>
      </c>
      <c r="K139" s="171">
        <f t="shared" si="51"/>
        <v>33000</v>
      </c>
      <c r="L139" s="113">
        <f t="shared" si="51"/>
        <v>0</v>
      </c>
      <c r="M139" s="54">
        <f t="shared" si="51"/>
        <v>0</v>
      </c>
      <c r="N139" s="212">
        <f t="shared" si="51"/>
        <v>0</v>
      </c>
      <c r="O139" s="235">
        <f t="shared" si="43"/>
        <v>0</v>
      </c>
    </row>
    <row r="140" spans="2:15" ht="14.25" x14ac:dyDescent="0.2">
      <c r="B140" s="52"/>
      <c r="C140" s="8"/>
      <c r="D140" s="8"/>
      <c r="E140" s="8"/>
      <c r="F140" s="60">
        <v>821200</v>
      </c>
      <c r="G140" s="71"/>
      <c r="H140" s="9" t="s">
        <v>13</v>
      </c>
      <c r="I140" s="119">
        <v>0</v>
      </c>
      <c r="J140" s="56">
        <v>0</v>
      </c>
      <c r="K140" s="169">
        <f t="shared" ref="K140:K141" si="52">SUM(I140:J140)</f>
        <v>0</v>
      </c>
      <c r="L140" s="119"/>
      <c r="M140" s="56"/>
      <c r="N140" s="210">
        <f t="shared" ref="N140:N141" si="53">SUM(L140:M140)</f>
        <v>0</v>
      </c>
      <c r="O140" s="231" t="str">
        <f t="shared" si="43"/>
        <v/>
      </c>
    </row>
    <row r="141" spans="2:15" ht="14.25" x14ac:dyDescent="0.2">
      <c r="B141" s="52"/>
      <c r="C141" s="8"/>
      <c r="D141" s="8"/>
      <c r="E141" s="8"/>
      <c r="F141" s="60">
        <v>821300</v>
      </c>
      <c r="G141" s="71"/>
      <c r="H141" s="9" t="s">
        <v>14</v>
      </c>
      <c r="I141" s="119">
        <v>33000</v>
      </c>
      <c r="J141" s="56"/>
      <c r="K141" s="169">
        <f t="shared" si="52"/>
        <v>33000</v>
      </c>
      <c r="L141" s="119"/>
      <c r="M141" s="56"/>
      <c r="N141" s="210">
        <f t="shared" si="53"/>
        <v>0</v>
      </c>
      <c r="O141" s="231">
        <f t="shared" si="43"/>
        <v>0</v>
      </c>
    </row>
    <row r="142" spans="2:15" ht="14.25" x14ac:dyDescent="0.2">
      <c r="B142" s="52"/>
      <c r="C142" s="8"/>
      <c r="D142" s="8"/>
      <c r="E142" s="8"/>
      <c r="F142" s="60"/>
      <c r="G142" s="71"/>
      <c r="H142" s="9"/>
      <c r="I142" s="119"/>
      <c r="J142" s="56"/>
      <c r="K142" s="170"/>
      <c r="L142" s="119"/>
      <c r="M142" s="56"/>
      <c r="N142" s="211"/>
      <c r="O142" s="231" t="str">
        <f t="shared" si="43"/>
        <v/>
      </c>
    </row>
    <row r="143" spans="2:15" ht="15" x14ac:dyDescent="0.25">
      <c r="B143" s="53"/>
      <c r="C143" s="4"/>
      <c r="D143" s="4"/>
      <c r="E143" s="4"/>
      <c r="F143" s="59"/>
      <c r="G143" s="70"/>
      <c r="H143" s="10" t="s">
        <v>15</v>
      </c>
      <c r="I143" s="114" t="s">
        <v>312</v>
      </c>
      <c r="J143" s="49"/>
      <c r="K143" s="172" t="s">
        <v>312</v>
      </c>
      <c r="L143" s="114"/>
      <c r="M143" s="49"/>
      <c r="N143" s="213"/>
      <c r="O143" s="231"/>
    </row>
    <row r="144" spans="2:15" ht="15" x14ac:dyDescent="0.25">
      <c r="B144" s="53"/>
      <c r="C144" s="4"/>
      <c r="D144" s="4"/>
      <c r="E144" s="4"/>
      <c r="F144" s="59"/>
      <c r="G144" s="70"/>
      <c r="H144" s="4" t="s">
        <v>24</v>
      </c>
      <c r="I144" s="113">
        <f t="shared" ref="I144:N144" si="54">I119+I124+I127+I139</f>
        <v>1449110</v>
      </c>
      <c r="J144" s="54">
        <f t="shared" si="54"/>
        <v>0</v>
      </c>
      <c r="K144" s="171">
        <f t="shared" si="54"/>
        <v>1449110</v>
      </c>
      <c r="L144" s="113">
        <f t="shared" si="54"/>
        <v>0</v>
      </c>
      <c r="M144" s="54">
        <f t="shared" si="54"/>
        <v>0</v>
      </c>
      <c r="N144" s="212">
        <f t="shared" si="54"/>
        <v>0</v>
      </c>
      <c r="O144" s="235">
        <f t="shared" si="43"/>
        <v>0</v>
      </c>
    </row>
    <row r="145" spans="2:15" ht="15" x14ac:dyDescent="0.25">
      <c r="B145" s="53"/>
      <c r="C145" s="4"/>
      <c r="D145" s="4"/>
      <c r="E145" s="4"/>
      <c r="F145" s="59"/>
      <c r="G145" s="70"/>
      <c r="H145" s="4" t="s">
        <v>16</v>
      </c>
      <c r="I145" s="113">
        <f>I144+I113+I82</f>
        <v>4651010</v>
      </c>
      <c r="J145" s="54">
        <f t="shared" ref="J145:N145" si="55">J144+J113+J82</f>
        <v>0</v>
      </c>
      <c r="K145" s="171">
        <f t="shared" si="55"/>
        <v>4651010</v>
      </c>
      <c r="L145" s="113">
        <f t="shared" si="55"/>
        <v>0</v>
      </c>
      <c r="M145" s="54">
        <f t="shared" si="55"/>
        <v>0</v>
      </c>
      <c r="N145" s="212">
        <f t="shared" si="55"/>
        <v>0</v>
      </c>
      <c r="O145" s="235">
        <f t="shared" si="43"/>
        <v>0</v>
      </c>
    </row>
    <row r="146" spans="2:15" ht="14.25" x14ac:dyDescent="0.2">
      <c r="B146" s="53"/>
      <c r="C146" s="4"/>
      <c r="D146" s="4"/>
      <c r="E146" s="4"/>
      <c r="F146" s="59"/>
      <c r="G146" s="70"/>
      <c r="H146" s="4" t="s">
        <v>17</v>
      </c>
      <c r="I146" s="111"/>
      <c r="J146" s="48"/>
      <c r="K146" s="170"/>
      <c r="L146" s="111"/>
      <c r="M146" s="48"/>
      <c r="N146" s="211"/>
      <c r="O146" s="231" t="str">
        <f t="shared" si="43"/>
        <v/>
      </c>
    </row>
    <row r="147" spans="2:15" ht="15" thickBot="1" x14ac:dyDescent="0.25">
      <c r="B147" s="6"/>
      <c r="C147" s="7"/>
      <c r="D147" s="7"/>
      <c r="E147" s="7"/>
      <c r="F147" s="61"/>
      <c r="G147" s="72"/>
      <c r="H147" s="7"/>
      <c r="I147" s="115"/>
      <c r="J147" s="13"/>
      <c r="K147" s="173"/>
      <c r="L147" s="115"/>
      <c r="M147" s="13"/>
      <c r="N147" s="214"/>
      <c r="O147" s="234" t="str">
        <f t="shared" si="43"/>
        <v/>
      </c>
    </row>
    <row r="148" spans="2:15" x14ac:dyDescent="0.2">
      <c r="O148" s="237" t="str">
        <f t="shared" si="43"/>
        <v/>
      </c>
    </row>
    <row r="149" spans="2:15" ht="15" x14ac:dyDescent="0.25">
      <c r="B149" s="2" t="s">
        <v>44</v>
      </c>
      <c r="C149" s="3" t="s">
        <v>45</v>
      </c>
      <c r="D149" s="3" t="s">
        <v>4</v>
      </c>
      <c r="E149" s="139" t="s">
        <v>163</v>
      </c>
      <c r="F149" s="51"/>
      <c r="G149" s="51"/>
      <c r="H149" s="189" t="s">
        <v>198</v>
      </c>
      <c r="I149" s="118"/>
      <c r="J149" s="23"/>
      <c r="K149" s="174"/>
      <c r="L149" s="118"/>
      <c r="M149" s="23"/>
      <c r="N149" s="224"/>
      <c r="O149" s="231" t="str">
        <f t="shared" si="43"/>
        <v/>
      </c>
    </row>
    <row r="150" spans="2:15" ht="15" x14ac:dyDescent="0.25">
      <c r="B150" s="53"/>
      <c r="C150" s="4"/>
      <c r="D150" s="4"/>
      <c r="E150" s="4"/>
      <c r="F150" s="59">
        <v>611000</v>
      </c>
      <c r="G150" s="70"/>
      <c r="H150" s="10" t="s">
        <v>57</v>
      </c>
      <c r="I150" s="109">
        <f t="shared" ref="I150:N150" si="56">SUM(I151:I154)</f>
        <v>1402000</v>
      </c>
      <c r="J150" s="34">
        <f t="shared" si="56"/>
        <v>0</v>
      </c>
      <c r="K150" s="168">
        <f t="shared" si="56"/>
        <v>1402000</v>
      </c>
      <c r="L150" s="109">
        <f t="shared" si="56"/>
        <v>0</v>
      </c>
      <c r="M150" s="34">
        <f t="shared" si="56"/>
        <v>0</v>
      </c>
      <c r="N150" s="209">
        <f t="shared" si="56"/>
        <v>0</v>
      </c>
      <c r="O150" s="235">
        <f t="shared" si="43"/>
        <v>0</v>
      </c>
    </row>
    <row r="151" spans="2:15" ht="14.25" x14ac:dyDescent="0.2">
      <c r="B151" s="52"/>
      <c r="C151" s="8"/>
      <c r="D151" s="8"/>
      <c r="E151" s="8"/>
      <c r="F151" s="60">
        <v>611100</v>
      </c>
      <c r="G151" s="71"/>
      <c r="H151" s="9" t="s">
        <v>68</v>
      </c>
      <c r="I151" s="122">
        <v>1190490</v>
      </c>
      <c r="J151" s="36">
        <v>0</v>
      </c>
      <c r="K151" s="169">
        <f>SUM(I151:J151)</f>
        <v>1190490</v>
      </c>
      <c r="L151" s="122"/>
      <c r="M151" s="36"/>
      <c r="N151" s="210">
        <f>SUM(L151:M151)</f>
        <v>0</v>
      </c>
      <c r="O151" s="231">
        <f t="shared" si="43"/>
        <v>0</v>
      </c>
    </row>
    <row r="152" spans="2:15" ht="14.25" x14ac:dyDescent="0.2">
      <c r="B152" s="52"/>
      <c r="C152" s="8"/>
      <c r="D152" s="8"/>
      <c r="E152" s="8"/>
      <c r="F152" s="60">
        <v>611200</v>
      </c>
      <c r="G152" s="71"/>
      <c r="H152" s="9" t="s">
        <v>69</v>
      </c>
      <c r="I152" s="122">
        <v>211510</v>
      </c>
      <c r="J152" s="36">
        <v>0</v>
      </c>
      <c r="K152" s="169">
        <f t="shared" ref="K152:K153" si="57">SUM(I152:J152)</f>
        <v>211510</v>
      </c>
      <c r="L152" s="122"/>
      <c r="M152" s="36"/>
      <c r="N152" s="210">
        <f t="shared" ref="N152:N153" si="58">SUM(L152:M152)</f>
        <v>0</v>
      </c>
      <c r="O152" s="231">
        <f t="shared" si="43"/>
        <v>0</v>
      </c>
    </row>
    <row r="153" spans="2:15" ht="14.25" x14ac:dyDescent="0.2">
      <c r="B153" s="52"/>
      <c r="C153" s="8"/>
      <c r="D153" s="8"/>
      <c r="E153" s="8"/>
      <c r="F153" s="60">
        <v>611200</v>
      </c>
      <c r="G153" s="71"/>
      <c r="H153" s="151" t="s">
        <v>83</v>
      </c>
      <c r="I153" s="110">
        <v>0</v>
      </c>
      <c r="J153" s="33">
        <v>0</v>
      </c>
      <c r="K153" s="169">
        <f t="shared" si="57"/>
        <v>0</v>
      </c>
      <c r="L153" s="110"/>
      <c r="M153" s="33"/>
      <c r="N153" s="210">
        <f t="shared" si="58"/>
        <v>0</v>
      </c>
      <c r="O153" s="231" t="str">
        <f t="shared" si="43"/>
        <v/>
      </c>
    </row>
    <row r="154" spans="2:15" ht="14.25" x14ac:dyDescent="0.2">
      <c r="B154" s="52"/>
      <c r="C154" s="8"/>
      <c r="D154" s="8"/>
      <c r="E154" s="8"/>
      <c r="F154" s="60"/>
      <c r="G154" s="71"/>
      <c r="H154" s="9"/>
      <c r="I154" s="122"/>
      <c r="J154" s="36"/>
      <c r="K154" s="169"/>
      <c r="L154" s="122"/>
      <c r="M154" s="36"/>
      <c r="N154" s="210"/>
      <c r="O154" s="231" t="str">
        <f t="shared" si="43"/>
        <v/>
      </c>
    </row>
    <row r="155" spans="2:15" ht="15" x14ac:dyDescent="0.25">
      <c r="B155" s="53"/>
      <c r="C155" s="4"/>
      <c r="D155" s="4"/>
      <c r="E155" s="4"/>
      <c r="F155" s="59">
        <v>612000</v>
      </c>
      <c r="G155" s="70"/>
      <c r="H155" s="10" t="s">
        <v>56</v>
      </c>
      <c r="I155" s="109">
        <f t="shared" ref="I155:N155" si="59">I156</f>
        <v>125740</v>
      </c>
      <c r="J155" s="34">
        <f t="shared" si="59"/>
        <v>0</v>
      </c>
      <c r="K155" s="168">
        <f t="shared" si="59"/>
        <v>125740</v>
      </c>
      <c r="L155" s="109">
        <f t="shared" si="59"/>
        <v>0</v>
      </c>
      <c r="M155" s="34">
        <f t="shared" si="59"/>
        <v>0</v>
      </c>
      <c r="N155" s="209">
        <f t="shared" si="59"/>
        <v>0</v>
      </c>
      <c r="O155" s="235">
        <f t="shared" si="43"/>
        <v>0</v>
      </c>
    </row>
    <row r="156" spans="2:15" ht="14.25" x14ac:dyDescent="0.2">
      <c r="B156" s="52"/>
      <c r="C156" s="8"/>
      <c r="D156" s="8"/>
      <c r="E156" s="8"/>
      <c r="F156" s="60">
        <v>612100</v>
      </c>
      <c r="G156" s="71"/>
      <c r="H156" s="148" t="s">
        <v>5</v>
      </c>
      <c r="I156" s="122">
        <v>125740</v>
      </c>
      <c r="J156" s="36">
        <v>0</v>
      </c>
      <c r="K156" s="169">
        <f>SUM(I156:J156)</f>
        <v>125740</v>
      </c>
      <c r="L156" s="122"/>
      <c r="M156" s="36"/>
      <c r="N156" s="210">
        <f>SUM(L156:M156)</f>
        <v>0</v>
      </c>
      <c r="O156" s="231">
        <f t="shared" si="43"/>
        <v>0</v>
      </c>
    </row>
    <row r="157" spans="2:15" ht="14.25" x14ac:dyDescent="0.2">
      <c r="B157" s="52"/>
      <c r="C157" s="8"/>
      <c r="D157" s="8"/>
      <c r="E157" s="8"/>
      <c r="F157" s="60"/>
      <c r="G157" s="71"/>
      <c r="H157" s="9"/>
      <c r="I157" s="119"/>
      <c r="J157" s="56"/>
      <c r="K157" s="170"/>
      <c r="L157" s="119"/>
      <c r="M157" s="56"/>
      <c r="N157" s="211"/>
      <c r="O157" s="231" t="str">
        <f t="shared" si="43"/>
        <v/>
      </c>
    </row>
    <row r="158" spans="2:15" ht="15" x14ac:dyDescent="0.25">
      <c r="B158" s="53"/>
      <c r="C158" s="4"/>
      <c r="D158" s="4"/>
      <c r="E158" s="4"/>
      <c r="F158" s="59">
        <v>613000</v>
      </c>
      <c r="G158" s="70"/>
      <c r="H158" s="10" t="s">
        <v>58</v>
      </c>
      <c r="I158" s="112">
        <f t="shared" ref="I158:N158" si="60">SUM(I159:I168)</f>
        <v>148000</v>
      </c>
      <c r="J158" s="57">
        <f t="shared" si="60"/>
        <v>0</v>
      </c>
      <c r="K158" s="171">
        <f t="shared" si="60"/>
        <v>148000</v>
      </c>
      <c r="L158" s="112">
        <f t="shared" si="60"/>
        <v>0</v>
      </c>
      <c r="M158" s="57">
        <f t="shared" si="60"/>
        <v>0</v>
      </c>
      <c r="N158" s="212">
        <f t="shared" si="60"/>
        <v>0</v>
      </c>
      <c r="O158" s="235">
        <f t="shared" si="43"/>
        <v>0</v>
      </c>
    </row>
    <row r="159" spans="2:15" ht="14.25" x14ac:dyDescent="0.2">
      <c r="B159" s="52"/>
      <c r="C159" s="8"/>
      <c r="D159" s="8"/>
      <c r="E159" s="8"/>
      <c r="F159" s="60">
        <v>613100</v>
      </c>
      <c r="G159" s="71"/>
      <c r="H159" s="9" t="s">
        <v>6</v>
      </c>
      <c r="I159" s="103">
        <v>6000</v>
      </c>
      <c r="J159" s="86">
        <v>0</v>
      </c>
      <c r="K159" s="169">
        <f t="shared" ref="K159:K168" si="61">SUM(I159:J159)</f>
        <v>6000</v>
      </c>
      <c r="L159" s="103"/>
      <c r="M159" s="86"/>
      <c r="N159" s="210">
        <f t="shared" ref="N159:N168" si="62">SUM(L159:M159)</f>
        <v>0</v>
      </c>
      <c r="O159" s="231">
        <f t="shared" si="43"/>
        <v>0</v>
      </c>
    </row>
    <row r="160" spans="2:15" ht="14.25" x14ac:dyDescent="0.2">
      <c r="B160" s="52"/>
      <c r="C160" s="8"/>
      <c r="D160" s="8"/>
      <c r="E160" s="8"/>
      <c r="F160" s="60">
        <v>613200</v>
      </c>
      <c r="G160" s="71"/>
      <c r="H160" s="9" t="s">
        <v>7</v>
      </c>
      <c r="I160" s="103">
        <v>55000</v>
      </c>
      <c r="J160" s="86">
        <v>0</v>
      </c>
      <c r="K160" s="169">
        <f t="shared" si="61"/>
        <v>55000</v>
      </c>
      <c r="L160" s="103"/>
      <c r="M160" s="86"/>
      <c r="N160" s="210">
        <f t="shared" si="62"/>
        <v>0</v>
      </c>
      <c r="O160" s="231">
        <f t="shared" si="43"/>
        <v>0</v>
      </c>
    </row>
    <row r="161" spans="2:15" ht="14.25" x14ac:dyDescent="0.2">
      <c r="B161" s="52"/>
      <c r="C161" s="8"/>
      <c r="D161" s="8"/>
      <c r="E161" s="8"/>
      <c r="F161" s="60">
        <v>613300</v>
      </c>
      <c r="G161" s="71"/>
      <c r="H161" s="9" t="s">
        <v>70</v>
      </c>
      <c r="I161" s="103">
        <v>8000</v>
      </c>
      <c r="J161" s="86">
        <v>0</v>
      </c>
      <c r="K161" s="169">
        <f t="shared" si="61"/>
        <v>8000</v>
      </c>
      <c r="L161" s="103"/>
      <c r="M161" s="86"/>
      <c r="N161" s="210">
        <f t="shared" si="62"/>
        <v>0</v>
      </c>
      <c r="O161" s="231">
        <f t="shared" si="43"/>
        <v>0</v>
      </c>
    </row>
    <row r="162" spans="2:15" ht="14.25" x14ac:dyDescent="0.2">
      <c r="B162" s="52"/>
      <c r="C162" s="8"/>
      <c r="D162" s="8"/>
      <c r="E162" s="8"/>
      <c r="F162" s="60">
        <v>613400</v>
      </c>
      <c r="G162" s="71"/>
      <c r="H162" s="9" t="s">
        <v>59</v>
      </c>
      <c r="I162" s="103">
        <v>17000</v>
      </c>
      <c r="J162" s="86">
        <v>0</v>
      </c>
      <c r="K162" s="169">
        <f t="shared" si="61"/>
        <v>17000</v>
      </c>
      <c r="L162" s="103"/>
      <c r="M162" s="86"/>
      <c r="N162" s="210">
        <f t="shared" si="62"/>
        <v>0</v>
      </c>
      <c r="O162" s="231">
        <f t="shared" si="43"/>
        <v>0</v>
      </c>
    </row>
    <row r="163" spans="2:15" ht="14.25" x14ac:dyDescent="0.2">
      <c r="B163" s="52"/>
      <c r="C163" s="8"/>
      <c r="D163" s="8"/>
      <c r="E163" s="8"/>
      <c r="F163" s="60">
        <v>613500</v>
      </c>
      <c r="G163" s="71"/>
      <c r="H163" s="9" t="s">
        <v>8</v>
      </c>
      <c r="I163" s="103">
        <v>500</v>
      </c>
      <c r="J163" s="86">
        <v>0</v>
      </c>
      <c r="K163" s="169">
        <f t="shared" si="61"/>
        <v>500</v>
      </c>
      <c r="L163" s="103"/>
      <c r="M163" s="86"/>
      <c r="N163" s="210">
        <f t="shared" si="62"/>
        <v>0</v>
      </c>
      <c r="O163" s="231">
        <f t="shared" si="43"/>
        <v>0</v>
      </c>
    </row>
    <row r="164" spans="2:15" ht="14.25" x14ac:dyDescent="0.2">
      <c r="B164" s="52"/>
      <c r="C164" s="8"/>
      <c r="D164" s="8"/>
      <c r="E164" s="8"/>
      <c r="F164" s="60">
        <v>613600</v>
      </c>
      <c r="G164" s="71"/>
      <c r="H164" s="9" t="s">
        <v>71</v>
      </c>
      <c r="I164" s="103">
        <v>0</v>
      </c>
      <c r="J164" s="86">
        <v>0</v>
      </c>
      <c r="K164" s="169">
        <f t="shared" si="61"/>
        <v>0</v>
      </c>
      <c r="L164" s="103"/>
      <c r="M164" s="86"/>
      <c r="N164" s="210">
        <f t="shared" si="62"/>
        <v>0</v>
      </c>
      <c r="O164" s="231" t="str">
        <f t="shared" si="43"/>
        <v/>
      </c>
    </row>
    <row r="165" spans="2:15" ht="14.25" x14ac:dyDescent="0.2">
      <c r="B165" s="52"/>
      <c r="C165" s="8"/>
      <c r="D165" s="8"/>
      <c r="E165" s="8"/>
      <c r="F165" s="60">
        <v>613700</v>
      </c>
      <c r="G165" s="71"/>
      <c r="H165" s="9" t="s">
        <v>9</v>
      </c>
      <c r="I165" s="103">
        <v>10000</v>
      </c>
      <c r="J165" s="86">
        <v>0</v>
      </c>
      <c r="K165" s="169">
        <f t="shared" si="61"/>
        <v>10000</v>
      </c>
      <c r="L165" s="103"/>
      <c r="M165" s="86"/>
      <c r="N165" s="210">
        <f t="shared" si="62"/>
        <v>0</v>
      </c>
      <c r="O165" s="231">
        <f t="shared" si="43"/>
        <v>0</v>
      </c>
    </row>
    <row r="166" spans="2:15" ht="14.25" x14ac:dyDescent="0.2">
      <c r="B166" s="52"/>
      <c r="C166" s="8"/>
      <c r="D166" s="8"/>
      <c r="E166" s="8"/>
      <c r="F166" s="60">
        <v>613800</v>
      </c>
      <c r="G166" s="71"/>
      <c r="H166" s="9" t="s">
        <v>60</v>
      </c>
      <c r="I166" s="103">
        <v>1500</v>
      </c>
      <c r="J166" s="86">
        <v>0</v>
      </c>
      <c r="K166" s="169">
        <f t="shared" si="61"/>
        <v>1500</v>
      </c>
      <c r="L166" s="103"/>
      <c r="M166" s="86"/>
      <c r="N166" s="210">
        <f t="shared" si="62"/>
        <v>0</v>
      </c>
      <c r="O166" s="231">
        <f t="shared" si="43"/>
        <v>0</v>
      </c>
    </row>
    <row r="167" spans="2:15" ht="14.25" x14ac:dyDescent="0.2">
      <c r="B167" s="52"/>
      <c r="C167" s="8"/>
      <c r="D167" s="8"/>
      <c r="E167" s="8"/>
      <c r="F167" s="60">
        <v>613900</v>
      </c>
      <c r="G167" s="71"/>
      <c r="H167" s="9" t="s">
        <v>61</v>
      </c>
      <c r="I167" s="103">
        <v>50000</v>
      </c>
      <c r="J167" s="86">
        <v>0</v>
      </c>
      <c r="K167" s="169">
        <f t="shared" si="61"/>
        <v>50000</v>
      </c>
      <c r="L167" s="103"/>
      <c r="M167" s="86"/>
      <c r="N167" s="210">
        <f t="shared" si="62"/>
        <v>0</v>
      </c>
      <c r="O167" s="231">
        <f t="shared" si="43"/>
        <v>0</v>
      </c>
    </row>
    <row r="168" spans="2:15" ht="14.25" x14ac:dyDescent="0.2">
      <c r="B168" s="52"/>
      <c r="C168" s="8"/>
      <c r="D168" s="8"/>
      <c r="E168" s="8"/>
      <c r="F168" s="60">
        <v>613900</v>
      </c>
      <c r="G168" s="71"/>
      <c r="H168" s="151" t="s">
        <v>84</v>
      </c>
      <c r="I168" s="103">
        <v>0</v>
      </c>
      <c r="J168" s="86">
        <v>0</v>
      </c>
      <c r="K168" s="169">
        <f t="shared" si="61"/>
        <v>0</v>
      </c>
      <c r="L168" s="103"/>
      <c r="M168" s="86"/>
      <c r="N168" s="210">
        <f t="shared" si="62"/>
        <v>0</v>
      </c>
      <c r="O168" s="231" t="str">
        <f t="shared" si="43"/>
        <v/>
      </c>
    </row>
    <row r="169" spans="2:15" ht="14.25" x14ac:dyDescent="0.2">
      <c r="B169" s="53"/>
      <c r="C169" s="4"/>
      <c r="D169" s="4"/>
      <c r="E169" s="4"/>
      <c r="F169" s="59"/>
      <c r="G169" s="70"/>
      <c r="H169" s="10"/>
      <c r="I169" s="103"/>
      <c r="J169" s="86"/>
      <c r="K169" s="156"/>
      <c r="L169" s="103"/>
      <c r="M169" s="86"/>
      <c r="N169" s="225"/>
      <c r="O169" s="231" t="str">
        <f t="shared" si="43"/>
        <v/>
      </c>
    </row>
    <row r="170" spans="2:15" ht="15" x14ac:dyDescent="0.25">
      <c r="B170" s="53"/>
      <c r="C170" s="4"/>
      <c r="D170" s="4"/>
      <c r="E170" s="4"/>
      <c r="F170" s="59">
        <v>821000</v>
      </c>
      <c r="G170" s="70"/>
      <c r="H170" s="10" t="s">
        <v>12</v>
      </c>
      <c r="I170" s="113">
        <f t="shared" ref="I170:N170" si="63">SUM(I171:I172)</f>
        <v>35000</v>
      </c>
      <c r="J170" s="54">
        <f t="shared" si="63"/>
        <v>17596</v>
      </c>
      <c r="K170" s="171">
        <f t="shared" si="63"/>
        <v>52596</v>
      </c>
      <c r="L170" s="113">
        <f t="shared" si="63"/>
        <v>0</v>
      </c>
      <c r="M170" s="54">
        <f t="shared" si="63"/>
        <v>0</v>
      </c>
      <c r="N170" s="212">
        <f t="shared" si="63"/>
        <v>0</v>
      </c>
      <c r="O170" s="235">
        <f t="shared" si="43"/>
        <v>0</v>
      </c>
    </row>
    <row r="171" spans="2:15" ht="14.25" x14ac:dyDescent="0.2">
      <c r="B171" s="52"/>
      <c r="C171" s="8"/>
      <c r="D171" s="8"/>
      <c r="E171" s="8"/>
      <c r="F171" s="60">
        <v>821200</v>
      </c>
      <c r="G171" s="71"/>
      <c r="H171" s="9" t="s">
        <v>13</v>
      </c>
      <c r="I171" s="119">
        <v>15000</v>
      </c>
      <c r="J171" s="56">
        <v>0</v>
      </c>
      <c r="K171" s="169">
        <f t="shared" ref="K171:K172" si="64">SUM(I171:J171)</f>
        <v>15000</v>
      </c>
      <c r="L171" s="119"/>
      <c r="M171" s="56"/>
      <c r="N171" s="210">
        <f t="shared" ref="N171:N172" si="65">SUM(L171:M171)</f>
        <v>0</v>
      </c>
      <c r="O171" s="231">
        <f t="shared" si="43"/>
        <v>0</v>
      </c>
    </row>
    <row r="172" spans="2:15" ht="14.25" x14ac:dyDescent="0.2">
      <c r="B172" s="52"/>
      <c r="C172" s="8"/>
      <c r="D172" s="8"/>
      <c r="E172" s="8"/>
      <c r="F172" s="60">
        <v>821300</v>
      </c>
      <c r="G172" s="71"/>
      <c r="H172" s="9" t="s">
        <v>14</v>
      </c>
      <c r="I172" s="119">
        <v>20000</v>
      </c>
      <c r="J172" s="56">
        <f>15000+2596</f>
        <v>17596</v>
      </c>
      <c r="K172" s="169">
        <f t="shared" si="64"/>
        <v>37596</v>
      </c>
      <c r="L172" s="119"/>
      <c r="M172" s="56"/>
      <c r="N172" s="210">
        <f t="shared" si="65"/>
        <v>0</v>
      </c>
      <c r="O172" s="231">
        <f t="shared" si="43"/>
        <v>0</v>
      </c>
    </row>
    <row r="173" spans="2:15" ht="14.25" x14ac:dyDescent="0.2">
      <c r="B173" s="52"/>
      <c r="C173" s="8"/>
      <c r="D173" s="8"/>
      <c r="E173" s="8"/>
      <c r="F173" s="60"/>
      <c r="G173" s="71"/>
      <c r="H173" s="9"/>
      <c r="I173" s="119"/>
      <c r="J173" s="56"/>
      <c r="K173" s="170"/>
      <c r="L173" s="119"/>
      <c r="M173" s="56"/>
      <c r="N173" s="211"/>
      <c r="O173" s="231" t="str">
        <f t="shared" si="43"/>
        <v/>
      </c>
    </row>
    <row r="174" spans="2:15" ht="15" x14ac:dyDescent="0.25">
      <c r="B174" s="53"/>
      <c r="C174" s="4"/>
      <c r="D174" s="4"/>
      <c r="E174" s="4"/>
      <c r="F174" s="59"/>
      <c r="G174" s="70"/>
      <c r="H174" s="10" t="s">
        <v>15</v>
      </c>
      <c r="I174" s="114" t="s">
        <v>313</v>
      </c>
      <c r="J174" s="49"/>
      <c r="K174" s="172" t="s">
        <v>313</v>
      </c>
      <c r="L174" s="114"/>
      <c r="M174" s="49"/>
      <c r="N174" s="213"/>
      <c r="O174" s="231"/>
    </row>
    <row r="175" spans="2:15" ht="15" x14ac:dyDescent="0.25">
      <c r="B175" s="53"/>
      <c r="C175" s="4"/>
      <c r="D175" s="4"/>
      <c r="E175" s="4"/>
      <c r="F175" s="59"/>
      <c r="G175" s="70"/>
      <c r="H175" s="4" t="s">
        <v>24</v>
      </c>
      <c r="I175" s="113">
        <f t="shared" ref="I175:N175" si="66">I150+I155+I158+I170</f>
        <v>1710740</v>
      </c>
      <c r="J175" s="54">
        <f t="shared" si="66"/>
        <v>17596</v>
      </c>
      <c r="K175" s="171">
        <f t="shared" si="66"/>
        <v>1728336</v>
      </c>
      <c r="L175" s="113">
        <f t="shared" si="66"/>
        <v>0</v>
      </c>
      <c r="M175" s="54">
        <f t="shared" si="66"/>
        <v>0</v>
      </c>
      <c r="N175" s="212">
        <f t="shared" si="66"/>
        <v>0</v>
      </c>
      <c r="O175" s="235">
        <f t="shared" si="43"/>
        <v>0</v>
      </c>
    </row>
    <row r="176" spans="2:15" ht="15" x14ac:dyDescent="0.25">
      <c r="B176" s="53"/>
      <c r="C176" s="4"/>
      <c r="D176" s="4"/>
      <c r="E176" s="4"/>
      <c r="F176" s="59"/>
      <c r="G176" s="70"/>
      <c r="H176" s="4" t="s">
        <v>16</v>
      </c>
      <c r="I176" s="113"/>
      <c r="J176" s="54"/>
      <c r="K176" s="171"/>
      <c r="L176" s="113"/>
      <c r="M176" s="54"/>
      <c r="N176" s="212"/>
      <c r="O176" s="231" t="str">
        <f t="shared" si="43"/>
        <v/>
      </c>
    </row>
    <row r="177" spans="2:15" ht="14.25" x14ac:dyDescent="0.2">
      <c r="B177" s="53"/>
      <c r="C177" s="4"/>
      <c r="D177" s="4"/>
      <c r="E177" s="4"/>
      <c r="F177" s="59"/>
      <c r="G177" s="70"/>
      <c r="H177" s="4" t="s">
        <v>17</v>
      </c>
      <c r="I177" s="111"/>
      <c r="J177" s="48"/>
      <c r="K177" s="170"/>
      <c r="L177" s="111"/>
      <c r="M177" s="48"/>
      <c r="N177" s="211"/>
      <c r="O177" s="231" t="str">
        <f t="shared" si="43"/>
        <v/>
      </c>
    </row>
    <row r="178" spans="2:15" ht="15" thickBot="1" x14ac:dyDescent="0.25">
      <c r="B178" s="6"/>
      <c r="C178" s="7"/>
      <c r="D178" s="7"/>
      <c r="E178" s="7"/>
      <c r="F178" s="61"/>
      <c r="G178" s="72"/>
      <c r="H178" s="7"/>
      <c r="I178" s="115"/>
      <c r="J178" s="13"/>
      <c r="K178" s="173"/>
      <c r="L178" s="115"/>
      <c r="M178" s="13"/>
      <c r="N178" s="214"/>
      <c r="O178" s="234" t="str">
        <f t="shared" si="43"/>
        <v/>
      </c>
    </row>
    <row r="179" spans="2:15" x14ac:dyDescent="0.2">
      <c r="O179" s="237" t="str">
        <f t="shared" si="43"/>
        <v/>
      </c>
    </row>
    <row r="180" spans="2:15" ht="15" x14ac:dyDescent="0.25">
      <c r="B180" s="2" t="s">
        <v>44</v>
      </c>
      <c r="C180" s="3" t="s">
        <v>45</v>
      </c>
      <c r="D180" s="3" t="s">
        <v>27</v>
      </c>
      <c r="E180" s="139" t="s">
        <v>163</v>
      </c>
      <c r="F180" s="51"/>
      <c r="G180" s="51"/>
      <c r="H180" s="189" t="s">
        <v>199</v>
      </c>
      <c r="I180" s="1"/>
      <c r="J180" s="51"/>
      <c r="K180" s="167"/>
      <c r="L180" s="1"/>
      <c r="M180" s="51"/>
      <c r="N180" s="208"/>
      <c r="O180" s="231" t="str">
        <f t="shared" si="43"/>
        <v/>
      </c>
    </row>
    <row r="181" spans="2:15" ht="15" x14ac:dyDescent="0.25">
      <c r="B181" s="53"/>
      <c r="C181" s="4"/>
      <c r="D181" s="4"/>
      <c r="E181" s="4"/>
      <c r="F181" s="59">
        <v>611000</v>
      </c>
      <c r="G181" s="70"/>
      <c r="H181" s="10" t="s">
        <v>57</v>
      </c>
      <c r="I181" s="109">
        <f t="shared" ref="I181:N181" si="67">SUM(I182:I185)</f>
        <v>3051810</v>
      </c>
      <c r="J181" s="34">
        <f t="shared" si="67"/>
        <v>0</v>
      </c>
      <c r="K181" s="168">
        <f t="shared" si="67"/>
        <v>3051810</v>
      </c>
      <c r="L181" s="109">
        <f t="shared" si="67"/>
        <v>0</v>
      </c>
      <c r="M181" s="34">
        <f t="shared" si="67"/>
        <v>0</v>
      </c>
      <c r="N181" s="209">
        <f t="shared" si="67"/>
        <v>0</v>
      </c>
      <c r="O181" s="235">
        <f t="shared" si="43"/>
        <v>0</v>
      </c>
    </row>
    <row r="182" spans="2:15" ht="14.25" x14ac:dyDescent="0.2">
      <c r="B182" s="52"/>
      <c r="C182" s="8"/>
      <c r="D182" s="8"/>
      <c r="E182" s="8"/>
      <c r="F182" s="60">
        <v>611100</v>
      </c>
      <c r="G182" s="71"/>
      <c r="H182" s="9" t="s">
        <v>68</v>
      </c>
      <c r="I182" s="110">
        <v>2569050</v>
      </c>
      <c r="J182" s="33">
        <v>0</v>
      </c>
      <c r="K182" s="169">
        <f>SUM(I182:J182)</f>
        <v>2569050</v>
      </c>
      <c r="L182" s="110"/>
      <c r="M182" s="33"/>
      <c r="N182" s="210">
        <f>SUM(L182:M182)</f>
        <v>0</v>
      </c>
      <c r="O182" s="231">
        <f t="shared" ref="O182:O245" si="68">IF(K182=0,"",N182/K182*100)</f>
        <v>0</v>
      </c>
    </row>
    <row r="183" spans="2:15" ht="14.25" x14ac:dyDescent="0.2">
      <c r="B183" s="52"/>
      <c r="C183" s="8"/>
      <c r="D183" s="8"/>
      <c r="E183" s="8"/>
      <c r="F183" s="60">
        <v>611200</v>
      </c>
      <c r="G183" s="71"/>
      <c r="H183" s="9" t="s">
        <v>69</v>
      </c>
      <c r="I183" s="110">
        <v>482760</v>
      </c>
      <c r="J183" s="33">
        <v>0</v>
      </c>
      <c r="K183" s="169">
        <f t="shared" ref="K183:K184" si="69">SUM(I183:J183)</f>
        <v>482760</v>
      </c>
      <c r="L183" s="110"/>
      <c r="M183" s="33"/>
      <c r="N183" s="210">
        <f t="shared" ref="N183:N184" si="70">SUM(L183:M183)</f>
        <v>0</v>
      </c>
      <c r="O183" s="231">
        <f t="shared" si="68"/>
        <v>0</v>
      </c>
    </row>
    <row r="184" spans="2:15" ht="14.25" x14ac:dyDescent="0.2">
      <c r="B184" s="52"/>
      <c r="C184" s="8"/>
      <c r="D184" s="8"/>
      <c r="E184" s="8"/>
      <c r="F184" s="60">
        <v>611200</v>
      </c>
      <c r="G184" s="71"/>
      <c r="H184" s="151" t="s">
        <v>83</v>
      </c>
      <c r="I184" s="110">
        <v>0</v>
      </c>
      <c r="J184" s="33">
        <v>0</v>
      </c>
      <c r="K184" s="169">
        <f t="shared" si="69"/>
        <v>0</v>
      </c>
      <c r="L184" s="110"/>
      <c r="M184" s="33"/>
      <c r="N184" s="210">
        <f t="shared" si="70"/>
        <v>0</v>
      </c>
      <c r="O184" s="231" t="str">
        <f t="shared" si="68"/>
        <v/>
      </c>
    </row>
    <row r="185" spans="2:15" ht="14.25" x14ac:dyDescent="0.2">
      <c r="B185" s="52"/>
      <c r="C185" s="8"/>
      <c r="D185" s="8"/>
      <c r="E185" s="8"/>
      <c r="F185" s="60"/>
      <c r="G185" s="71"/>
      <c r="H185" s="9"/>
      <c r="I185" s="110"/>
      <c r="J185" s="33"/>
      <c r="K185" s="169"/>
      <c r="L185" s="110"/>
      <c r="M185" s="33"/>
      <c r="N185" s="210"/>
      <c r="O185" s="231" t="str">
        <f t="shared" si="68"/>
        <v/>
      </c>
    </row>
    <row r="186" spans="2:15" ht="15" x14ac:dyDescent="0.25">
      <c r="B186" s="53"/>
      <c r="C186" s="4"/>
      <c r="D186" s="4"/>
      <c r="E186" s="4"/>
      <c r="F186" s="59">
        <v>612000</v>
      </c>
      <c r="G186" s="70"/>
      <c r="H186" s="10" t="s">
        <v>56</v>
      </c>
      <c r="I186" s="109">
        <f t="shared" ref="I186:N186" si="71">I187</f>
        <v>271130</v>
      </c>
      <c r="J186" s="34">
        <f t="shared" si="71"/>
        <v>0</v>
      </c>
      <c r="K186" s="168">
        <f t="shared" si="71"/>
        <v>271130</v>
      </c>
      <c r="L186" s="109">
        <f t="shared" si="71"/>
        <v>0</v>
      </c>
      <c r="M186" s="34">
        <f t="shared" si="71"/>
        <v>0</v>
      </c>
      <c r="N186" s="209">
        <f t="shared" si="71"/>
        <v>0</v>
      </c>
      <c r="O186" s="235">
        <f t="shared" si="68"/>
        <v>0</v>
      </c>
    </row>
    <row r="187" spans="2:15" ht="14.25" x14ac:dyDescent="0.2">
      <c r="B187" s="52"/>
      <c r="C187" s="8"/>
      <c r="D187" s="8"/>
      <c r="E187" s="8"/>
      <c r="F187" s="60">
        <v>612100</v>
      </c>
      <c r="G187" s="71"/>
      <c r="H187" s="148" t="s">
        <v>5</v>
      </c>
      <c r="I187" s="110">
        <v>271130</v>
      </c>
      <c r="J187" s="33">
        <v>0</v>
      </c>
      <c r="K187" s="169">
        <f>SUM(I187:J187)</f>
        <v>271130</v>
      </c>
      <c r="L187" s="110"/>
      <c r="M187" s="33"/>
      <c r="N187" s="210">
        <f>SUM(L187:M187)</f>
        <v>0</v>
      </c>
      <c r="O187" s="231">
        <f t="shared" si="68"/>
        <v>0</v>
      </c>
    </row>
    <row r="188" spans="2:15" ht="14.25" x14ac:dyDescent="0.2">
      <c r="B188" s="52"/>
      <c r="C188" s="8"/>
      <c r="D188" s="8"/>
      <c r="E188" s="8"/>
      <c r="F188" s="60"/>
      <c r="G188" s="71"/>
      <c r="H188" s="9"/>
      <c r="I188" s="111"/>
      <c r="J188" s="48"/>
      <c r="K188" s="170"/>
      <c r="L188" s="111"/>
      <c r="M188" s="48"/>
      <c r="N188" s="211"/>
      <c r="O188" s="231" t="str">
        <f t="shared" si="68"/>
        <v/>
      </c>
    </row>
    <row r="189" spans="2:15" ht="15" x14ac:dyDescent="0.25">
      <c r="B189" s="53"/>
      <c r="C189" s="4"/>
      <c r="D189" s="4"/>
      <c r="E189" s="4"/>
      <c r="F189" s="59">
        <v>613000</v>
      </c>
      <c r="G189" s="70"/>
      <c r="H189" s="10" t="s">
        <v>58</v>
      </c>
      <c r="I189" s="112">
        <f t="shared" ref="I189:N189" si="72">SUM(I190:I199)</f>
        <v>248500</v>
      </c>
      <c r="J189" s="57">
        <f t="shared" si="72"/>
        <v>0</v>
      </c>
      <c r="K189" s="171">
        <f t="shared" si="72"/>
        <v>248500</v>
      </c>
      <c r="L189" s="112">
        <f t="shared" si="72"/>
        <v>0</v>
      </c>
      <c r="M189" s="57">
        <f t="shared" si="72"/>
        <v>0</v>
      </c>
      <c r="N189" s="212">
        <f t="shared" si="72"/>
        <v>0</v>
      </c>
      <c r="O189" s="235">
        <f t="shared" si="68"/>
        <v>0</v>
      </c>
    </row>
    <row r="190" spans="2:15" ht="14.25" x14ac:dyDescent="0.2">
      <c r="B190" s="52"/>
      <c r="C190" s="8"/>
      <c r="D190" s="8"/>
      <c r="E190" s="8"/>
      <c r="F190" s="60">
        <v>613100</v>
      </c>
      <c r="G190" s="71"/>
      <c r="H190" s="9" t="s">
        <v>6</v>
      </c>
      <c r="I190" s="102">
        <v>8000</v>
      </c>
      <c r="J190" s="84">
        <v>0</v>
      </c>
      <c r="K190" s="169">
        <f t="shared" ref="K190:K199" si="73">SUM(I190:J190)</f>
        <v>8000</v>
      </c>
      <c r="L190" s="102"/>
      <c r="M190" s="84"/>
      <c r="N190" s="210">
        <f t="shared" ref="N190:N199" si="74">SUM(L190:M190)</f>
        <v>0</v>
      </c>
      <c r="O190" s="231">
        <f t="shared" si="68"/>
        <v>0</v>
      </c>
    </row>
    <row r="191" spans="2:15" ht="14.25" x14ac:dyDescent="0.2">
      <c r="B191" s="52"/>
      <c r="C191" s="8"/>
      <c r="D191" s="8"/>
      <c r="E191" s="8"/>
      <c r="F191" s="60">
        <v>613200</v>
      </c>
      <c r="G191" s="71"/>
      <c r="H191" s="9" t="s">
        <v>7</v>
      </c>
      <c r="I191" s="102">
        <v>100000</v>
      </c>
      <c r="J191" s="84">
        <v>0</v>
      </c>
      <c r="K191" s="169">
        <f t="shared" si="73"/>
        <v>100000</v>
      </c>
      <c r="L191" s="102"/>
      <c r="M191" s="84"/>
      <c r="N191" s="210">
        <f t="shared" si="74"/>
        <v>0</v>
      </c>
      <c r="O191" s="231">
        <f t="shared" si="68"/>
        <v>0</v>
      </c>
    </row>
    <row r="192" spans="2:15" ht="14.25" x14ac:dyDescent="0.2">
      <c r="B192" s="52"/>
      <c r="C192" s="8"/>
      <c r="D192" s="8"/>
      <c r="E192" s="8"/>
      <c r="F192" s="60">
        <v>613300</v>
      </c>
      <c r="G192" s="71"/>
      <c r="H192" s="9" t="s">
        <v>70</v>
      </c>
      <c r="I192" s="102">
        <v>12000</v>
      </c>
      <c r="J192" s="84">
        <v>0</v>
      </c>
      <c r="K192" s="169">
        <f t="shared" si="73"/>
        <v>12000</v>
      </c>
      <c r="L192" s="102"/>
      <c r="M192" s="84"/>
      <c r="N192" s="210">
        <f t="shared" si="74"/>
        <v>0</v>
      </c>
      <c r="O192" s="231">
        <f t="shared" si="68"/>
        <v>0</v>
      </c>
    </row>
    <row r="193" spans="2:15" ht="14.25" x14ac:dyDescent="0.2">
      <c r="B193" s="52"/>
      <c r="C193" s="8"/>
      <c r="D193" s="8"/>
      <c r="E193" s="8"/>
      <c r="F193" s="60">
        <v>613400</v>
      </c>
      <c r="G193" s="71"/>
      <c r="H193" s="9" t="s">
        <v>59</v>
      </c>
      <c r="I193" s="102">
        <v>27000</v>
      </c>
      <c r="J193" s="84">
        <v>0</v>
      </c>
      <c r="K193" s="169">
        <f t="shared" si="73"/>
        <v>27000</v>
      </c>
      <c r="L193" s="102"/>
      <c r="M193" s="84"/>
      <c r="N193" s="210">
        <f t="shared" si="74"/>
        <v>0</v>
      </c>
      <c r="O193" s="231">
        <f t="shared" si="68"/>
        <v>0</v>
      </c>
    </row>
    <row r="194" spans="2:15" ht="14.25" x14ac:dyDescent="0.2">
      <c r="B194" s="52"/>
      <c r="C194" s="8"/>
      <c r="D194" s="8"/>
      <c r="E194" s="8"/>
      <c r="F194" s="60">
        <v>613500</v>
      </c>
      <c r="G194" s="71"/>
      <c r="H194" s="9" t="s">
        <v>8</v>
      </c>
      <c r="I194" s="102">
        <v>2500</v>
      </c>
      <c r="J194" s="84">
        <v>0</v>
      </c>
      <c r="K194" s="169">
        <f t="shared" si="73"/>
        <v>2500</v>
      </c>
      <c r="L194" s="102"/>
      <c r="M194" s="84"/>
      <c r="N194" s="210">
        <f t="shared" si="74"/>
        <v>0</v>
      </c>
      <c r="O194" s="231">
        <f t="shared" si="68"/>
        <v>0</v>
      </c>
    </row>
    <row r="195" spans="2:15" ht="14.25" x14ac:dyDescent="0.2">
      <c r="B195" s="52"/>
      <c r="C195" s="8"/>
      <c r="D195" s="8"/>
      <c r="E195" s="8"/>
      <c r="F195" s="60">
        <v>613600</v>
      </c>
      <c r="G195" s="71"/>
      <c r="H195" s="9" t="s">
        <v>71</v>
      </c>
      <c r="I195" s="102">
        <v>0</v>
      </c>
      <c r="J195" s="84">
        <v>0</v>
      </c>
      <c r="K195" s="169">
        <f t="shared" si="73"/>
        <v>0</v>
      </c>
      <c r="L195" s="102"/>
      <c r="M195" s="84"/>
      <c r="N195" s="210">
        <f t="shared" si="74"/>
        <v>0</v>
      </c>
      <c r="O195" s="231" t="str">
        <f t="shared" si="68"/>
        <v/>
      </c>
    </row>
    <row r="196" spans="2:15" ht="14.25" x14ac:dyDescent="0.2">
      <c r="B196" s="52"/>
      <c r="C196" s="8"/>
      <c r="D196" s="8"/>
      <c r="E196" s="8"/>
      <c r="F196" s="60">
        <v>613700</v>
      </c>
      <c r="G196" s="71"/>
      <c r="H196" s="9" t="s">
        <v>9</v>
      </c>
      <c r="I196" s="102">
        <v>36000</v>
      </c>
      <c r="J196" s="84">
        <v>0</v>
      </c>
      <c r="K196" s="169">
        <f t="shared" si="73"/>
        <v>36000</v>
      </c>
      <c r="L196" s="102"/>
      <c r="M196" s="84"/>
      <c r="N196" s="210">
        <f t="shared" si="74"/>
        <v>0</v>
      </c>
      <c r="O196" s="231">
        <f t="shared" si="68"/>
        <v>0</v>
      </c>
    </row>
    <row r="197" spans="2:15" ht="14.25" x14ac:dyDescent="0.2">
      <c r="B197" s="52"/>
      <c r="C197" s="8"/>
      <c r="D197" s="8"/>
      <c r="E197" s="8"/>
      <c r="F197" s="60">
        <v>613800</v>
      </c>
      <c r="G197" s="71"/>
      <c r="H197" s="9" t="s">
        <v>60</v>
      </c>
      <c r="I197" s="102">
        <v>3000</v>
      </c>
      <c r="J197" s="84">
        <v>0</v>
      </c>
      <c r="K197" s="169">
        <f t="shared" si="73"/>
        <v>3000</v>
      </c>
      <c r="L197" s="102"/>
      <c r="M197" s="84"/>
      <c r="N197" s="210">
        <f t="shared" si="74"/>
        <v>0</v>
      </c>
      <c r="O197" s="231">
        <f t="shared" si="68"/>
        <v>0</v>
      </c>
    </row>
    <row r="198" spans="2:15" ht="14.25" x14ac:dyDescent="0.2">
      <c r="B198" s="52"/>
      <c r="C198" s="8"/>
      <c r="D198" s="8"/>
      <c r="E198" s="8"/>
      <c r="F198" s="60">
        <v>613900</v>
      </c>
      <c r="G198" s="71"/>
      <c r="H198" s="9" t="s">
        <v>61</v>
      </c>
      <c r="I198" s="102">
        <v>60000</v>
      </c>
      <c r="J198" s="84">
        <v>0</v>
      </c>
      <c r="K198" s="169">
        <f t="shared" si="73"/>
        <v>60000</v>
      </c>
      <c r="L198" s="102"/>
      <c r="M198" s="84"/>
      <c r="N198" s="210">
        <f t="shared" si="74"/>
        <v>0</v>
      </c>
      <c r="O198" s="231">
        <f t="shared" si="68"/>
        <v>0</v>
      </c>
    </row>
    <row r="199" spans="2:15" ht="14.25" x14ac:dyDescent="0.2">
      <c r="B199" s="52"/>
      <c r="C199" s="8"/>
      <c r="D199" s="8"/>
      <c r="E199" s="8"/>
      <c r="F199" s="60">
        <v>613900</v>
      </c>
      <c r="G199" s="71"/>
      <c r="H199" s="151" t="s">
        <v>84</v>
      </c>
      <c r="I199" s="102">
        <v>0</v>
      </c>
      <c r="J199" s="84">
        <v>0</v>
      </c>
      <c r="K199" s="169">
        <f t="shared" si="73"/>
        <v>0</v>
      </c>
      <c r="L199" s="102"/>
      <c r="M199" s="84"/>
      <c r="N199" s="210">
        <f t="shared" si="74"/>
        <v>0</v>
      </c>
      <c r="O199" s="231" t="str">
        <f t="shared" si="68"/>
        <v/>
      </c>
    </row>
    <row r="200" spans="2:15" ht="14.25" x14ac:dyDescent="0.2">
      <c r="B200" s="53"/>
      <c r="C200" s="4"/>
      <c r="D200" s="4"/>
      <c r="E200" s="4"/>
      <c r="F200" s="59"/>
      <c r="G200" s="70"/>
      <c r="H200" s="10"/>
      <c r="I200" s="111"/>
      <c r="J200" s="48"/>
      <c r="K200" s="170"/>
      <c r="L200" s="111"/>
      <c r="M200" s="48"/>
      <c r="N200" s="211"/>
      <c r="O200" s="231" t="str">
        <f t="shared" si="68"/>
        <v/>
      </c>
    </row>
    <row r="201" spans="2:15" ht="15" x14ac:dyDescent="0.25">
      <c r="B201" s="53"/>
      <c r="C201" s="4"/>
      <c r="D201" s="4"/>
      <c r="E201" s="4"/>
      <c r="F201" s="59">
        <v>821000</v>
      </c>
      <c r="G201" s="70"/>
      <c r="H201" s="10" t="s">
        <v>12</v>
      </c>
      <c r="I201" s="113">
        <f t="shared" ref="I201:N201" si="75">SUM(I202:I204)</f>
        <v>42000</v>
      </c>
      <c r="J201" s="54">
        <f t="shared" si="75"/>
        <v>0</v>
      </c>
      <c r="K201" s="171">
        <f t="shared" si="75"/>
        <v>42000</v>
      </c>
      <c r="L201" s="113">
        <f t="shared" si="75"/>
        <v>0</v>
      </c>
      <c r="M201" s="54">
        <f t="shared" si="75"/>
        <v>0</v>
      </c>
      <c r="N201" s="212">
        <f t="shared" si="75"/>
        <v>0</v>
      </c>
      <c r="O201" s="235">
        <f t="shared" si="68"/>
        <v>0</v>
      </c>
    </row>
    <row r="202" spans="2:15" ht="14.25" x14ac:dyDescent="0.2">
      <c r="B202" s="52"/>
      <c r="C202" s="8"/>
      <c r="D202" s="8"/>
      <c r="E202" s="8"/>
      <c r="F202" s="60">
        <v>821200</v>
      </c>
      <c r="G202" s="71"/>
      <c r="H202" s="9" t="s">
        <v>13</v>
      </c>
      <c r="I202" s="111">
        <v>20000</v>
      </c>
      <c r="J202" s="48">
        <v>0</v>
      </c>
      <c r="K202" s="169">
        <f t="shared" ref="K202:K203" si="76">SUM(I202:J202)</f>
        <v>20000</v>
      </c>
      <c r="L202" s="111"/>
      <c r="M202" s="48"/>
      <c r="N202" s="210">
        <f t="shared" ref="N202:N203" si="77">SUM(L202:M202)</f>
        <v>0</v>
      </c>
      <c r="O202" s="231">
        <f t="shared" si="68"/>
        <v>0</v>
      </c>
    </row>
    <row r="203" spans="2:15" ht="14.25" x14ac:dyDescent="0.2">
      <c r="B203" s="52"/>
      <c r="C203" s="8"/>
      <c r="D203" s="8"/>
      <c r="E203" s="8"/>
      <c r="F203" s="60">
        <v>821300</v>
      </c>
      <c r="G203" s="71"/>
      <c r="H203" s="9" t="s">
        <v>14</v>
      </c>
      <c r="I203" s="111">
        <v>22000</v>
      </c>
      <c r="J203" s="48">
        <v>0</v>
      </c>
      <c r="K203" s="169">
        <f t="shared" si="76"/>
        <v>22000</v>
      </c>
      <c r="L203" s="111"/>
      <c r="M203" s="48"/>
      <c r="N203" s="210">
        <f t="shared" si="77"/>
        <v>0</v>
      </c>
      <c r="O203" s="231">
        <f t="shared" si="68"/>
        <v>0</v>
      </c>
    </row>
    <row r="204" spans="2:15" ht="14.25" x14ac:dyDescent="0.2">
      <c r="B204" s="52"/>
      <c r="C204" s="8"/>
      <c r="D204" s="8"/>
      <c r="E204" s="8"/>
      <c r="F204" s="60"/>
      <c r="G204" s="71"/>
      <c r="H204" s="9"/>
      <c r="I204" s="111"/>
      <c r="J204" s="48"/>
      <c r="K204" s="170"/>
      <c r="L204" s="111"/>
      <c r="M204" s="48"/>
      <c r="N204" s="211"/>
      <c r="O204" s="231" t="str">
        <f t="shared" si="68"/>
        <v/>
      </c>
    </row>
    <row r="205" spans="2:15" ht="15" x14ac:dyDescent="0.25">
      <c r="B205" s="53"/>
      <c r="C205" s="4"/>
      <c r="D205" s="4"/>
      <c r="E205" s="4"/>
      <c r="F205" s="59"/>
      <c r="G205" s="70"/>
      <c r="H205" s="10" t="s">
        <v>15</v>
      </c>
      <c r="I205" s="114" t="s">
        <v>314</v>
      </c>
      <c r="J205" s="49"/>
      <c r="K205" s="172" t="s">
        <v>314</v>
      </c>
      <c r="L205" s="114"/>
      <c r="M205" s="49"/>
      <c r="N205" s="213"/>
      <c r="O205" s="231"/>
    </row>
    <row r="206" spans="2:15" ht="15" x14ac:dyDescent="0.25">
      <c r="B206" s="53"/>
      <c r="C206" s="4"/>
      <c r="D206" s="4"/>
      <c r="E206" s="4"/>
      <c r="F206" s="59"/>
      <c r="G206" s="70"/>
      <c r="H206" s="4" t="s">
        <v>24</v>
      </c>
      <c r="I206" s="113">
        <f t="shared" ref="I206:N206" si="78">I181+I186+I189+I201</f>
        <v>3613440</v>
      </c>
      <c r="J206" s="54">
        <f t="shared" si="78"/>
        <v>0</v>
      </c>
      <c r="K206" s="171">
        <f t="shared" si="78"/>
        <v>3613440</v>
      </c>
      <c r="L206" s="113">
        <f t="shared" si="78"/>
        <v>0</v>
      </c>
      <c r="M206" s="54">
        <f t="shared" si="78"/>
        <v>0</v>
      </c>
      <c r="N206" s="212">
        <f t="shared" si="78"/>
        <v>0</v>
      </c>
      <c r="O206" s="235">
        <f t="shared" si="68"/>
        <v>0</v>
      </c>
    </row>
    <row r="207" spans="2:15" ht="15" x14ac:dyDescent="0.25">
      <c r="B207" s="53"/>
      <c r="C207" s="4"/>
      <c r="D207" s="4"/>
      <c r="E207" s="4"/>
      <c r="F207" s="59"/>
      <c r="G207" s="70"/>
      <c r="H207" s="4" t="s">
        <v>16</v>
      </c>
      <c r="I207" s="113"/>
      <c r="J207" s="54"/>
      <c r="K207" s="171"/>
      <c r="L207" s="113"/>
      <c r="M207" s="54"/>
      <c r="N207" s="212"/>
      <c r="O207" s="231" t="str">
        <f t="shared" si="68"/>
        <v/>
      </c>
    </row>
    <row r="208" spans="2:15" ht="14.25" x14ac:dyDescent="0.2">
      <c r="B208" s="53"/>
      <c r="C208" s="4"/>
      <c r="D208" s="4"/>
      <c r="E208" s="4"/>
      <c r="F208" s="59"/>
      <c r="G208" s="70"/>
      <c r="H208" s="4" t="s">
        <v>17</v>
      </c>
      <c r="I208" s="111"/>
      <c r="J208" s="48"/>
      <c r="K208" s="170"/>
      <c r="L208" s="111"/>
      <c r="M208" s="48"/>
      <c r="N208" s="211"/>
      <c r="O208" s="231" t="str">
        <f t="shared" si="68"/>
        <v/>
      </c>
    </row>
    <row r="209" spans="2:15" ht="15" thickBot="1" x14ac:dyDescent="0.25">
      <c r="B209" s="6"/>
      <c r="C209" s="7"/>
      <c r="D209" s="7"/>
      <c r="E209" s="7"/>
      <c r="F209" s="61"/>
      <c r="G209" s="72"/>
      <c r="H209" s="7"/>
      <c r="I209" s="6"/>
      <c r="J209" s="7"/>
      <c r="K209" s="175"/>
      <c r="L209" s="6"/>
      <c r="M209" s="7"/>
      <c r="N209" s="222"/>
      <c r="O209" s="234" t="str">
        <f t="shared" si="68"/>
        <v/>
      </c>
    </row>
    <row r="210" spans="2:15" x14ac:dyDescent="0.2">
      <c r="O210" s="237" t="str">
        <f t="shared" si="68"/>
        <v/>
      </c>
    </row>
    <row r="211" spans="2:15" ht="15" x14ac:dyDescent="0.25">
      <c r="B211" s="2" t="s">
        <v>44</v>
      </c>
      <c r="C211" s="3" t="s">
        <v>45</v>
      </c>
      <c r="D211" s="3" t="s">
        <v>32</v>
      </c>
      <c r="E211" s="139" t="s">
        <v>163</v>
      </c>
      <c r="F211" s="51"/>
      <c r="G211" s="51"/>
      <c r="H211" s="189" t="s">
        <v>213</v>
      </c>
      <c r="I211" s="118"/>
      <c r="J211" s="23"/>
      <c r="K211" s="174"/>
      <c r="L211" s="118"/>
      <c r="M211" s="23"/>
      <c r="N211" s="224"/>
      <c r="O211" s="231" t="str">
        <f t="shared" si="68"/>
        <v/>
      </c>
    </row>
    <row r="212" spans="2:15" ht="15" x14ac:dyDescent="0.25">
      <c r="B212" s="53"/>
      <c r="C212" s="4"/>
      <c r="D212" s="4"/>
      <c r="E212" s="4"/>
      <c r="F212" s="59">
        <v>611000</v>
      </c>
      <c r="G212" s="70"/>
      <c r="H212" s="10" t="s">
        <v>57</v>
      </c>
      <c r="I212" s="109">
        <f t="shared" ref="I212:N212" si="79">SUM(I213:I216)</f>
        <v>841500</v>
      </c>
      <c r="J212" s="34">
        <f t="shared" si="79"/>
        <v>0</v>
      </c>
      <c r="K212" s="168">
        <f t="shared" si="79"/>
        <v>841500</v>
      </c>
      <c r="L212" s="109">
        <f t="shared" si="79"/>
        <v>0</v>
      </c>
      <c r="M212" s="34">
        <f t="shared" si="79"/>
        <v>0</v>
      </c>
      <c r="N212" s="209">
        <f t="shared" si="79"/>
        <v>0</v>
      </c>
      <c r="O212" s="235">
        <f t="shared" si="68"/>
        <v>0</v>
      </c>
    </row>
    <row r="213" spans="2:15" ht="14.25" x14ac:dyDescent="0.2">
      <c r="B213" s="52"/>
      <c r="C213" s="8"/>
      <c r="D213" s="8"/>
      <c r="E213" s="8"/>
      <c r="F213" s="60">
        <v>611100</v>
      </c>
      <c r="G213" s="71"/>
      <c r="H213" s="9" t="s">
        <v>68</v>
      </c>
      <c r="I213" s="122">
        <v>714320</v>
      </c>
      <c r="J213" s="36">
        <v>0</v>
      </c>
      <c r="K213" s="169">
        <f>SUM(I213:J213)</f>
        <v>714320</v>
      </c>
      <c r="L213" s="122"/>
      <c r="M213" s="36"/>
      <c r="N213" s="210">
        <f>SUM(L213:M213)</f>
        <v>0</v>
      </c>
      <c r="O213" s="231">
        <f t="shared" si="68"/>
        <v>0</v>
      </c>
    </row>
    <row r="214" spans="2:15" ht="14.25" x14ac:dyDescent="0.2">
      <c r="B214" s="52"/>
      <c r="C214" s="8"/>
      <c r="D214" s="8"/>
      <c r="E214" s="8"/>
      <c r="F214" s="60">
        <v>611200</v>
      </c>
      <c r="G214" s="71"/>
      <c r="H214" s="9" t="s">
        <v>69</v>
      </c>
      <c r="I214" s="122">
        <v>127180</v>
      </c>
      <c r="J214" s="36">
        <v>0</v>
      </c>
      <c r="K214" s="169">
        <f t="shared" ref="K214:K215" si="80">SUM(I214:J214)</f>
        <v>127180</v>
      </c>
      <c r="L214" s="122"/>
      <c r="M214" s="36"/>
      <c r="N214" s="210">
        <f t="shared" ref="N214:N215" si="81">SUM(L214:M214)</f>
        <v>0</v>
      </c>
      <c r="O214" s="231">
        <f t="shared" si="68"/>
        <v>0</v>
      </c>
    </row>
    <row r="215" spans="2:15" ht="14.25" x14ac:dyDescent="0.2">
      <c r="B215" s="52"/>
      <c r="C215" s="8"/>
      <c r="D215" s="8"/>
      <c r="E215" s="8"/>
      <c r="F215" s="60">
        <v>611200</v>
      </c>
      <c r="G215" s="71"/>
      <c r="H215" s="151" t="s">
        <v>83</v>
      </c>
      <c r="I215" s="110">
        <v>0</v>
      </c>
      <c r="J215" s="33">
        <v>0</v>
      </c>
      <c r="K215" s="169">
        <f t="shared" si="80"/>
        <v>0</v>
      </c>
      <c r="L215" s="110"/>
      <c r="M215" s="33"/>
      <c r="N215" s="210">
        <f t="shared" si="81"/>
        <v>0</v>
      </c>
      <c r="O215" s="231" t="str">
        <f t="shared" si="68"/>
        <v/>
      </c>
    </row>
    <row r="216" spans="2:15" ht="14.25" x14ac:dyDescent="0.2">
      <c r="B216" s="52"/>
      <c r="C216" s="8"/>
      <c r="D216" s="8"/>
      <c r="E216" s="8"/>
      <c r="F216" s="60"/>
      <c r="G216" s="71"/>
      <c r="H216" s="9"/>
      <c r="I216" s="122"/>
      <c r="J216" s="36"/>
      <c r="K216" s="169"/>
      <c r="L216" s="122"/>
      <c r="M216" s="36"/>
      <c r="N216" s="210"/>
      <c r="O216" s="231" t="str">
        <f t="shared" si="68"/>
        <v/>
      </c>
    </row>
    <row r="217" spans="2:15" ht="15" x14ac:dyDescent="0.25">
      <c r="B217" s="53"/>
      <c r="C217" s="4"/>
      <c r="D217" s="4"/>
      <c r="E217" s="4"/>
      <c r="F217" s="59">
        <v>612000</v>
      </c>
      <c r="G217" s="70"/>
      <c r="H217" s="10" t="s">
        <v>56</v>
      </c>
      <c r="I217" s="109">
        <f t="shared" ref="I217:N217" si="82">I218</f>
        <v>75820</v>
      </c>
      <c r="J217" s="34">
        <f t="shared" si="82"/>
        <v>0</v>
      </c>
      <c r="K217" s="168">
        <f t="shared" si="82"/>
        <v>75820</v>
      </c>
      <c r="L217" s="109">
        <f t="shared" si="82"/>
        <v>0</v>
      </c>
      <c r="M217" s="34">
        <f t="shared" si="82"/>
        <v>0</v>
      </c>
      <c r="N217" s="209">
        <f t="shared" si="82"/>
        <v>0</v>
      </c>
      <c r="O217" s="235">
        <f t="shared" si="68"/>
        <v>0</v>
      </c>
    </row>
    <row r="218" spans="2:15" ht="14.25" x14ac:dyDescent="0.2">
      <c r="B218" s="52"/>
      <c r="C218" s="8"/>
      <c r="D218" s="8"/>
      <c r="E218" s="8"/>
      <c r="F218" s="60">
        <v>612100</v>
      </c>
      <c r="G218" s="71"/>
      <c r="H218" s="148" t="s">
        <v>5</v>
      </c>
      <c r="I218" s="122">
        <v>75820</v>
      </c>
      <c r="J218" s="36">
        <v>0</v>
      </c>
      <c r="K218" s="169">
        <f>SUM(I218:J218)</f>
        <v>75820</v>
      </c>
      <c r="L218" s="122"/>
      <c r="M218" s="36"/>
      <c r="N218" s="210">
        <f>SUM(L218:M218)</f>
        <v>0</v>
      </c>
      <c r="O218" s="231">
        <f t="shared" si="68"/>
        <v>0</v>
      </c>
    </row>
    <row r="219" spans="2:15" ht="14.25" x14ac:dyDescent="0.2">
      <c r="B219" s="52"/>
      <c r="C219" s="8"/>
      <c r="D219" s="8"/>
      <c r="E219" s="8"/>
      <c r="F219" s="60"/>
      <c r="G219" s="71"/>
      <c r="H219" s="9"/>
      <c r="I219" s="119"/>
      <c r="J219" s="56"/>
      <c r="K219" s="170"/>
      <c r="L219" s="119"/>
      <c r="M219" s="56"/>
      <c r="N219" s="211"/>
      <c r="O219" s="231" t="str">
        <f t="shared" si="68"/>
        <v/>
      </c>
    </row>
    <row r="220" spans="2:15" ht="15" x14ac:dyDescent="0.25">
      <c r="B220" s="53"/>
      <c r="C220" s="4"/>
      <c r="D220" s="4"/>
      <c r="E220" s="4"/>
      <c r="F220" s="59">
        <v>613000</v>
      </c>
      <c r="G220" s="70"/>
      <c r="H220" s="10" t="s">
        <v>58</v>
      </c>
      <c r="I220" s="112">
        <f t="shared" ref="I220:N220" si="83">SUM(I221:I230)</f>
        <v>66550</v>
      </c>
      <c r="J220" s="57">
        <f t="shared" si="83"/>
        <v>0</v>
      </c>
      <c r="K220" s="171">
        <f t="shared" si="83"/>
        <v>66550</v>
      </c>
      <c r="L220" s="112">
        <f t="shared" si="83"/>
        <v>0</v>
      </c>
      <c r="M220" s="57">
        <f t="shared" si="83"/>
        <v>0</v>
      </c>
      <c r="N220" s="212">
        <f t="shared" si="83"/>
        <v>0</v>
      </c>
      <c r="O220" s="235">
        <f t="shared" si="68"/>
        <v>0</v>
      </c>
    </row>
    <row r="221" spans="2:15" ht="14.25" x14ac:dyDescent="0.2">
      <c r="B221" s="52"/>
      <c r="C221" s="8"/>
      <c r="D221" s="8"/>
      <c r="E221" s="8"/>
      <c r="F221" s="60">
        <v>613100</v>
      </c>
      <c r="G221" s="71"/>
      <c r="H221" s="9" t="s">
        <v>6</v>
      </c>
      <c r="I221" s="103">
        <v>2500</v>
      </c>
      <c r="J221" s="86">
        <v>0</v>
      </c>
      <c r="K221" s="169">
        <f t="shared" ref="K221:K230" si="84">SUM(I221:J221)</f>
        <v>2500</v>
      </c>
      <c r="L221" s="103"/>
      <c r="M221" s="86"/>
      <c r="N221" s="210">
        <f t="shared" ref="N221:N230" si="85">SUM(L221:M221)</f>
        <v>0</v>
      </c>
      <c r="O221" s="231">
        <f t="shared" si="68"/>
        <v>0</v>
      </c>
    </row>
    <row r="222" spans="2:15" ht="14.25" x14ac:dyDescent="0.2">
      <c r="B222" s="52"/>
      <c r="C222" s="8"/>
      <c r="D222" s="8"/>
      <c r="E222" s="8"/>
      <c r="F222" s="60">
        <v>613200</v>
      </c>
      <c r="G222" s="71"/>
      <c r="H222" s="9" t="s">
        <v>7</v>
      </c>
      <c r="I222" s="103">
        <v>25000</v>
      </c>
      <c r="J222" s="86">
        <v>0</v>
      </c>
      <c r="K222" s="169">
        <f t="shared" si="84"/>
        <v>25000</v>
      </c>
      <c r="L222" s="103"/>
      <c r="M222" s="86"/>
      <c r="N222" s="210">
        <f t="shared" si="85"/>
        <v>0</v>
      </c>
      <c r="O222" s="231">
        <f t="shared" si="68"/>
        <v>0</v>
      </c>
    </row>
    <row r="223" spans="2:15" ht="14.25" x14ac:dyDescent="0.2">
      <c r="B223" s="52"/>
      <c r="C223" s="8"/>
      <c r="D223" s="8"/>
      <c r="E223" s="8"/>
      <c r="F223" s="60">
        <v>613300</v>
      </c>
      <c r="G223" s="71"/>
      <c r="H223" s="9" t="s">
        <v>70</v>
      </c>
      <c r="I223" s="103">
        <v>4000</v>
      </c>
      <c r="J223" s="86">
        <v>0</v>
      </c>
      <c r="K223" s="169">
        <f t="shared" si="84"/>
        <v>4000</v>
      </c>
      <c r="L223" s="103"/>
      <c r="M223" s="86"/>
      <c r="N223" s="210">
        <f t="shared" si="85"/>
        <v>0</v>
      </c>
      <c r="O223" s="231">
        <f t="shared" si="68"/>
        <v>0</v>
      </c>
    </row>
    <row r="224" spans="2:15" ht="14.25" x14ac:dyDescent="0.2">
      <c r="B224" s="52"/>
      <c r="C224" s="8"/>
      <c r="D224" s="8"/>
      <c r="E224" s="8"/>
      <c r="F224" s="60">
        <v>613400</v>
      </c>
      <c r="G224" s="71"/>
      <c r="H224" s="9" t="s">
        <v>59</v>
      </c>
      <c r="I224" s="103">
        <v>12000</v>
      </c>
      <c r="J224" s="86">
        <v>0</v>
      </c>
      <c r="K224" s="169">
        <f t="shared" si="84"/>
        <v>12000</v>
      </c>
      <c r="L224" s="103"/>
      <c r="M224" s="86"/>
      <c r="N224" s="210">
        <f t="shared" si="85"/>
        <v>0</v>
      </c>
      <c r="O224" s="231">
        <f t="shared" si="68"/>
        <v>0</v>
      </c>
    </row>
    <row r="225" spans="2:15" ht="14.25" x14ac:dyDescent="0.2">
      <c r="B225" s="52"/>
      <c r="C225" s="8"/>
      <c r="D225" s="8"/>
      <c r="E225" s="8"/>
      <c r="F225" s="60">
        <v>613500</v>
      </c>
      <c r="G225" s="71"/>
      <c r="H225" s="9" t="s">
        <v>8</v>
      </c>
      <c r="I225" s="103">
        <v>350</v>
      </c>
      <c r="J225" s="86">
        <v>0</v>
      </c>
      <c r="K225" s="169">
        <f t="shared" si="84"/>
        <v>350</v>
      </c>
      <c r="L225" s="103"/>
      <c r="M225" s="86"/>
      <c r="N225" s="210">
        <f t="shared" si="85"/>
        <v>0</v>
      </c>
      <c r="O225" s="231">
        <f t="shared" si="68"/>
        <v>0</v>
      </c>
    </row>
    <row r="226" spans="2:15" ht="14.25" x14ac:dyDescent="0.2">
      <c r="B226" s="52"/>
      <c r="C226" s="8"/>
      <c r="D226" s="8"/>
      <c r="E226" s="8"/>
      <c r="F226" s="60">
        <v>613600</v>
      </c>
      <c r="G226" s="71"/>
      <c r="H226" s="9" t="s">
        <v>71</v>
      </c>
      <c r="I226" s="103">
        <v>0</v>
      </c>
      <c r="J226" s="86">
        <v>0</v>
      </c>
      <c r="K226" s="169">
        <f t="shared" si="84"/>
        <v>0</v>
      </c>
      <c r="L226" s="103"/>
      <c r="M226" s="86"/>
      <c r="N226" s="210">
        <f t="shared" si="85"/>
        <v>0</v>
      </c>
      <c r="O226" s="231" t="str">
        <f t="shared" si="68"/>
        <v/>
      </c>
    </row>
    <row r="227" spans="2:15" ht="14.25" x14ac:dyDescent="0.2">
      <c r="B227" s="52"/>
      <c r="C227" s="8"/>
      <c r="D227" s="8"/>
      <c r="E227" s="8"/>
      <c r="F227" s="60">
        <v>613700</v>
      </c>
      <c r="G227" s="71"/>
      <c r="H227" s="9" t="s">
        <v>9</v>
      </c>
      <c r="I227" s="103">
        <v>13000</v>
      </c>
      <c r="J227" s="86">
        <v>0</v>
      </c>
      <c r="K227" s="169">
        <f t="shared" si="84"/>
        <v>13000</v>
      </c>
      <c r="L227" s="103"/>
      <c r="M227" s="86"/>
      <c r="N227" s="210">
        <f t="shared" si="85"/>
        <v>0</v>
      </c>
      <c r="O227" s="231">
        <f t="shared" si="68"/>
        <v>0</v>
      </c>
    </row>
    <row r="228" spans="2:15" ht="14.25" x14ac:dyDescent="0.2">
      <c r="B228" s="52"/>
      <c r="C228" s="8"/>
      <c r="D228" s="8"/>
      <c r="E228" s="8"/>
      <c r="F228" s="60">
        <v>613800</v>
      </c>
      <c r="G228" s="71"/>
      <c r="H228" s="9" t="s">
        <v>60</v>
      </c>
      <c r="I228" s="103">
        <v>700</v>
      </c>
      <c r="J228" s="86">
        <v>0</v>
      </c>
      <c r="K228" s="169">
        <f t="shared" si="84"/>
        <v>700</v>
      </c>
      <c r="L228" s="103"/>
      <c r="M228" s="86"/>
      <c r="N228" s="210">
        <f t="shared" si="85"/>
        <v>0</v>
      </c>
      <c r="O228" s="231">
        <f t="shared" si="68"/>
        <v>0</v>
      </c>
    </row>
    <row r="229" spans="2:15" ht="14.25" x14ac:dyDescent="0.2">
      <c r="B229" s="52"/>
      <c r="C229" s="8"/>
      <c r="D229" s="8"/>
      <c r="E229" s="8"/>
      <c r="F229" s="60">
        <v>613900</v>
      </c>
      <c r="G229" s="71"/>
      <c r="H229" s="9" t="s">
        <v>61</v>
      </c>
      <c r="I229" s="103">
        <v>9000</v>
      </c>
      <c r="J229" s="86">
        <v>0</v>
      </c>
      <c r="K229" s="169">
        <f t="shared" si="84"/>
        <v>9000</v>
      </c>
      <c r="L229" s="103"/>
      <c r="M229" s="86"/>
      <c r="N229" s="210">
        <f t="shared" si="85"/>
        <v>0</v>
      </c>
      <c r="O229" s="231">
        <f t="shared" si="68"/>
        <v>0</v>
      </c>
    </row>
    <row r="230" spans="2:15" ht="14.25" x14ac:dyDescent="0.2">
      <c r="B230" s="52"/>
      <c r="C230" s="8"/>
      <c r="D230" s="8"/>
      <c r="E230" s="8"/>
      <c r="F230" s="60">
        <v>613900</v>
      </c>
      <c r="G230" s="71"/>
      <c r="H230" s="151" t="s">
        <v>84</v>
      </c>
      <c r="I230" s="102">
        <v>0</v>
      </c>
      <c r="J230" s="84">
        <v>0</v>
      </c>
      <c r="K230" s="169">
        <f t="shared" si="84"/>
        <v>0</v>
      </c>
      <c r="L230" s="102"/>
      <c r="M230" s="84"/>
      <c r="N230" s="210">
        <f t="shared" si="85"/>
        <v>0</v>
      </c>
      <c r="O230" s="231" t="str">
        <f t="shared" si="68"/>
        <v/>
      </c>
    </row>
    <row r="231" spans="2:15" ht="14.25" x14ac:dyDescent="0.2">
      <c r="B231" s="53"/>
      <c r="C231" s="4"/>
      <c r="D231" s="4"/>
      <c r="E231" s="4"/>
      <c r="F231" s="59"/>
      <c r="G231" s="70"/>
      <c r="H231" s="10"/>
      <c r="I231" s="119"/>
      <c r="J231" s="56"/>
      <c r="K231" s="170"/>
      <c r="L231" s="119"/>
      <c r="M231" s="56"/>
      <c r="N231" s="211"/>
      <c r="O231" s="231" t="str">
        <f t="shared" si="68"/>
        <v/>
      </c>
    </row>
    <row r="232" spans="2:15" ht="15" x14ac:dyDescent="0.25">
      <c r="B232" s="53"/>
      <c r="C232" s="4"/>
      <c r="D232" s="4"/>
      <c r="E232" s="4"/>
      <c r="F232" s="59">
        <v>821000</v>
      </c>
      <c r="G232" s="70"/>
      <c r="H232" s="10" t="s">
        <v>12</v>
      </c>
      <c r="I232" s="113">
        <f t="shared" ref="I232:N232" si="86">SUM(I233:I234)</f>
        <v>18000</v>
      </c>
      <c r="J232" s="54">
        <f t="shared" si="86"/>
        <v>0</v>
      </c>
      <c r="K232" s="171">
        <f t="shared" si="86"/>
        <v>18000</v>
      </c>
      <c r="L232" s="113">
        <f t="shared" si="86"/>
        <v>0</v>
      </c>
      <c r="M232" s="54">
        <f t="shared" si="86"/>
        <v>0</v>
      </c>
      <c r="N232" s="212">
        <f t="shared" si="86"/>
        <v>0</v>
      </c>
      <c r="O232" s="235">
        <f t="shared" si="68"/>
        <v>0</v>
      </c>
    </row>
    <row r="233" spans="2:15" ht="14.25" x14ac:dyDescent="0.2">
      <c r="B233" s="52"/>
      <c r="C233" s="8"/>
      <c r="D233" s="8"/>
      <c r="E233" s="8"/>
      <c r="F233" s="60">
        <v>821200</v>
      </c>
      <c r="G233" s="71"/>
      <c r="H233" s="9" t="s">
        <v>13</v>
      </c>
      <c r="I233" s="119">
        <v>15000</v>
      </c>
      <c r="J233" s="56">
        <v>0</v>
      </c>
      <c r="K233" s="169">
        <f t="shared" ref="K233:K234" si="87">SUM(I233:J233)</f>
        <v>15000</v>
      </c>
      <c r="L233" s="119"/>
      <c r="M233" s="56"/>
      <c r="N233" s="210">
        <f t="shared" ref="N233:N234" si="88">SUM(L233:M233)</f>
        <v>0</v>
      </c>
      <c r="O233" s="231">
        <f t="shared" si="68"/>
        <v>0</v>
      </c>
    </row>
    <row r="234" spans="2:15" ht="14.25" x14ac:dyDescent="0.2">
      <c r="B234" s="52"/>
      <c r="C234" s="8"/>
      <c r="D234" s="8"/>
      <c r="E234" s="8"/>
      <c r="F234" s="60">
        <v>821300</v>
      </c>
      <c r="G234" s="71"/>
      <c r="H234" s="9" t="s">
        <v>14</v>
      </c>
      <c r="I234" s="119">
        <v>3000</v>
      </c>
      <c r="J234" s="56">
        <v>0</v>
      </c>
      <c r="K234" s="169">
        <f t="shared" si="87"/>
        <v>3000</v>
      </c>
      <c r="L234" s="119"/>
      <c r="M234" s="56"/>
      <c r="N234" s="210">
        <f t="shared" si="88"/>
        <v>0</v>
      </c>
      <c r="O234" s="231">
        <f t="shared" si="68"/>
        <v>0</v>
      </c>
    </row>
    <row r="235" spans="2:15" ht="14.25" x14ac:dyDescent="0.2">
      <c r="B235" s="52"/>
      <c r="C235" s="8"/>
      <c r="D235" s="8"/>
      <c r="E235" s="8"/>
      <c r="F235" s="60"/>
      <c r="G235" s="71"/>
      <c r="H235" s="9"/>
      <c r="I235" s="119"/>
      <c r="J235" s="56"/>
      <c r="K235" s="170"/>
      <c r="L235" s="119"/>
      <c r="M235" s="56"/>
      <c r="N235" s="211"/>
      <c r="O235" s="231" t="str">
        <f t="shared" si="68"/>
        <v/>
      </c>
    </row>
    <row r="236" spans="2:15" ht="15" x14ac:dyDescent="0.25">
      <c r="B236" s="53"/>
      <c r="C236" s="4"/>
      <c r="D236" s="4"/>
      <c r="E236" s="4"/>
      <c r="F236" s="59"/>
      <c r="G236" s="70"/>
      <c r="H236" s="10" t="s">
        <v>15</v>
      </c>
      <c r="I236" s="114" t="s">
        <v>315</v>
      </c>
      <c r="J236" s="49"/>
      <c r="K236" s="172" t="s">
        <v>315</v>
      </c>
      <c r="L236" s="114"/>
      <c r="M236" s="49"/>
      <c r="N236" s="213"/>
      <c r="O236" s="231"/>
    </row>
    <row r="237" spans="2:15" ht="15" x14ac:dyDescent="0.25">
      <c r="B237" s="53"/>
      <c r="C237" s="4"/>
      <c r="D237" s="4"/>
      <c r="E237" s="4"/>
      <c r="F237" s="59"/>
      <c r="G237" s="70"/>
      <c r="H237" s="4" t="s">
        <v>24</v>
      </c>
      <c r="I237" s="113">
        <f t="shared" ref="I237:N237" si="89">I212+I217+I220+I232</f>
        <v>1001870</v>
      </c>
      <c r="J237" s="54">
        <f t="shared" si="89"/>
        <v>0</v>
      </c>
      <c r="K237" s="171">
        <f t="shared" si="89"/>
        <v>1001870</v>
      </c>
      <c r="L237" s="113">
        <f t="shared" si="89"/>
        <v>0</v>
      </c>
      <c r="M237" s="54">
        <f t="shared" si="89"/>
        <v>0</v>
      </c>
      <c r="N237" s="212">
        <f t="shared" si="89"/>
        <v>0</v>
      </c>
      <c r="O237" s="235">
        <f t="shared" si="68"/>
        <v>0</v>
      </c>
    </row>
    <row r="238" spans="2:15" ht="15" x14ac:dyDescent="0.25">
      <c r="B238" s="53"/>
      <c r="C238" s="4"/>
      <c r="D238" s="4"/>
      <c r="E238" s="4"/>
      <c r="F238" s="59"/>
      <c r="G238" s="70"/>
      <c r="H238" s="4" t="s">
        <v>16</v>
      </c>
      <c r="I238" s="113"/>
      <c r="J238" s="54"/>
      <c r="K238" s="171"/>
      <c r="L238" s="113"/>
      <c r="M238" s="54"/>
      <c r="N238" s="212"/>
      <c r="O238" s="231" t="str">
        <f t="shared" si="68"/>
        <v/>
      </c>
    </row>
    <row r="239" spans="2:15" ht="14.25" x14ac:dyDescent="0.2">
      <c r="B239" s="53"/>
      <c r="C239" s="4"/>
      <c r="D239" s="4"/>
      <c r="E239" s="4"/>
      <c r="F239" s="59"/>
      <c r="G239" s="70"/>
      <c r="H239" s="4" t="s">
        <v>17</v>
      </c>
      <c r="I239" s="111"/>
      <c r="J239" s="48"/>
      <c r="K239" s="170"/>
      <c r="L239" s="111"/>
      <c r="M239" s="48"/>
      <c r="N239" s="211"/>
      <c r="O239" s="231" t="str">
        <f t="shared" si="68"/>
        <v/>
      </c>
    </row>
    <row r="240" spans="2:15" ht="15" thickBot="1" x14ac:dyDescent="0.25">
      <c r="B240" s="6"/>
      <c r="C240" s="7"/>
      <c r="D240" s="7"/>
      <c r="E240" s="7"/>
      <c r="F240" s="61"/>
      <c r="G240" s="72"/>
      <c r="H240" s="7"/>
      <c r="I240" s="115"/>
      <c r="J240" s="13"/>
      <c r="K240" s="173"/>
      <c r="L240" s="115"/>
      <c r="M240" s="13"/>
      <c r="N240" s="214"/>
      <c r="O240" s="234" t="str">
        <f t="shared" si="68"/>
        <v/>
      </c>
    </row>
    <row r="241" spans="2:15" x14ac:dyDescent="0.2">
      <c r="O241" s="237" t="str">
        <f t="shared" si="68"/>
        <v/>
      </c>
    </row>
    <row r="242" spans="2:15" ht="15" x14ac:dyDescent="0.25">
      <c r="B242" s="2" t="s">
        <v>44</v>
      </c>
      <c r="C242" s="3" t="s">
        <v>45</v>
      </c>
      <c r="D242" s="3" t="s">
        <v>33</v>
      </c>
      <c r="E242" s="139" t="s">
        <v>163</v>
      </c>
      <c r="F242" s="51"/>
      <c r="G242" s="51"/>
      <c r="H242" s="189" t="s">
        <v>214</v>
      </c>
      <c r="I242" s="118"/>
      <c r="J242" s="23"/>
      <c r="K242" s="174"/>
      <c r="L242" s="118"/>
      <c r="M242" s="23"/>
      <c r="N242" s="224"/>
      <c r="O242" s="231" t="str">
        <f t="shared" si="68"/>
        <v/>
      </c>
    </row>
    <row r="243" spans="2:15" ht="15" x14ac:dyDescent="0.25">
      <c r="B243" s="53"/>
      <c r="C243" s="4"/>
      <c r="D243" s="4"/>
      <c r="E243" s="4"/>
      <c r="F243" s="59">
        <v>611000</v>
      </c>
      <c r="G243" s="70"/>
      <c r="H243" s="10" t="s">
        <v>57</v>
      </c>
      <c r="I243" s="109">
        <f t="shared" ref="I243:N243" si="90">SUM(I244:I246)</f>
        <v>965800</v>
      </c>
      <c r="J243" s="34">
        <f t="shared" si="90"/>
        <v>0</v>
      </c>
      <c r="K243" s="168">
        <f t="shared" si="90"/>
        <v>965800</v>
      </c>
      <c r="L243" s="109">
        <f t="shared" si="90"/>
        <v>0</v>
      </c>
      <c r="M243" s="34">
        <f t="shared" si="90"/>
        <v>0</v>
      </c>
      <c r="N243" s="209">
        <f t="shared" si="90"/>
        <v>0</v>
      </c>
      <c r="O243" s="235">
        <f t="shared" si="68"/>
        <v>0</v>
      </c>
    </row>
    <row r="244" spans="2:15" ht="14.25" x14ac:dyDescent="0.2">
      <c r="B244" s="52"/>
      <c r="C244" s="8"/>
      <c r="D244" s="8"/>
      <c r="E244" s="8"/>
      <c r="F244" s="60">
        <v>611100</v>
      </c>
      <c r="G244" s="71"/>
      <c r="H244" s="9" t="s">
        <v>68</v>
      </c>
      <c r="I244" s="122">
        <v>818790</v>
      </c>
      <c r="J244" s="36">
        <v>0</v>
      </c>
      <c r="K244" s="169">
        <f>SUM(I244:J244)</f>
        <v>818790</v>
      </c>
      <c r="L244" s="122"/>
      <c r="M244" s="36"/>
      <c r="N244" s="210">
        <f>SUM(L244:M244)</f>
        <v>0</v>
      </c>
      <c r="O244" s="231">
        <f t="shared" si="68"/>
        <v>0</v>
      </c>
    </row>
    <row r="245" spans="2:15" ht="14.25" x14ac:dyDescent="0.2">
      <c r="B245" s="52"/>
      <c r="C245" s="8"/>
      <c r="D245" s="8"/>
      <c r="E245" s="8"/>
      <c r="F245" s="60">
        <v>611200</v>
      </c>
      <c r="G245" s="71"/>
      <c r="H245" s="9" t="s">
        <v>69</v>
      </c>
      <c r="I245" s="122">
        <v>147010</v>
      </c>
      <c r="J245" s="36">
        <v>0</v>
      </c>
      <c r="K245" s="169">
        <f t="shared" ref="K245:K246" si="91">SUM(I245:J245)</f>
        <v>147010</v>
      </c>
      <c r="L245" s="122"/>
      <c r="M245" s="36"/>
      <c r="N245" s="210">
        <f t="shared" ref="N245:N246" si="92">SUM(L245:M245)</f>
        <v>0</v>
      </c>
      <c r="O245" s="231">
        <f t="shared" si="68"/>
        <v>0</v>
      </c>
    </row>
    <row r="246" spans="2:15" ht="14.25" x14ac:dyDescent="0.2">
      <c r="B246" s="52"/>
      <c r="C246" s="8"/>
      <c r="D246" s="8"/>
      <c r="E246" s="8"/>
      <c r="F246" s="60">
        <v>611200</v>
      </c>
      <c r="G246" s="71"/>
      <c r="H246" s="151" t="s">
        <v>83</v>
      </c>
      <c r="I246" s="110">
        <v>0</v>
      </c>
      <c r="J246" s="33">
        <v>0</v>
      </c>
      <c r="K246" s="169">
        <f t="shared" si="91"/>
        <v>0</v>
      </c>
      <c r="L246" s="110"/>
      <c r="M246" s="33"/>
      <c r="N246" s="210">
        <f t="shared" si="92"/>
        <v>0</v>
      </c>
      <c r="O246" s="231" t="str">
        <f t="shared" ref="O246:O309" si="93">IF(K246=0,"",N246/K246*100)</f>
        <v/>
      </c>
    </row>
    <row r="247" spans="2:15" ht="15" x14ac:dyDescent="0.25">
      <c r="B247" s="52"/>
      <c r="C247" s="8"/>
      <c r="D247" s="8"/>
      <c r="E247" s="8"/>
      <c r="F247" s="60"/>
      <c r="G247" s="71"/>
      <c r="H247" s="9"/>
      <c r="I247" s="109"/>
      <c r="J247" s="34"/>
      <c r="K247" s="168"/>
      <c r="L247" s="109"/>
      <c r="M247" s="34"/>
      <c r="N247" s="209"/>
      <c r="O247" s="231" t="str">
        <f t="shared" si="93"/>
        <v/>
      </c>
    </row>
    <row r="248" spans="2:15" ht="15" x14ac:dyDescent="0.25">
      <c r="B248" s="53"/>
      <c r="C248" s="4"/>
      <c r="D248" s="4"/>
      <c r="E248" s="4"/>
      <c r="F248" s="59">
        <v>612000</v>
      </c>
      <c r="G248" s="70"/>
      <c r="H248" s="10" t="s">
        <v>56</v>
      </c>
      <c r="I248" s="109">
        <f t="shared" ref="I248:N248" si="94">I249</f>
        <v>87240</v>
      </c>
      <c r="J248" s="34">
        <f t="shared" si="94"/>
        <v>0</v>
      </c>
      <c r="K248" s="168">
        <f t="shared" si="94"/>
        <v>87240</v>
      </c>
      <c r="L248" s="109">
        <f t="shared" si="94"/>
        <v>0</v>
      </c>
      <c r="M248" s="34">
        <f t="shared" si="94"/>
        <v>0</v>
      </c>
      <c r="N248" s="209">
        <f t="shared" si="94"/>
        <v>0</v>
      </c>
      <c r="O248" s="235">
        <f t="shared" si="93"/>
        <v>0</v>
      </c>
    </row>
    <row r="249" spans="2:15" ht="14.25" x14ac:dyDescent="0.2">
      <c r="B249" s="52"/>
      <c r="C249" s="8"/>
      <c r="D249" s="8"/>
      <c r="E249" s="8"/>
      <c r="F249" s="60">
        <v>612100</v>
      </c>
      <c r="G249" s="71"/>
      <c r="H249" s="148" t="s">
        <v>5</v>
      </c>
      <c r="I249" s="122">
        <v>87240</v>
      </c>
      <c r="J249" s="36">
        <v>0</v>
      </c>
      <c r="K249" s="169">
        <f>SUM(I249:J249)</f>
        <v>87240</v>
      </c>
      <c r="L249" s="122"/>
      <c r="M249" s="36"/>
      <c r="N249" s="210">
        <f>SUM(L249:M249)</f>
        <v>0</v>
      </c>
      <c r="O249" s="231">
        <f t="shared" si="93"/>
        <v>0</v>
      </c>
    </row>
    <row r="250" spans="2:15" ht="15" x14ac:dyDescent="0.25">
      <c r="B250" s="52"/>
      <c r="C250" s="8"/>
      <c r="D250" s="8"/>
      <c r="E250" s="8"/>
      <c r="F250" s="60"/>
      <c r="G250" s="71"/>
      <c r="H250" s="9"/>
      <c r="I250" s="113"/>
      <c r="J250" s="54"/>
      <c r="K250" s="171"/>
      <c r="L250" s="113"/>
      <c r="M250" s="54"/>
      <c r="N250" s="212"/>
      <c r="O250" s="231" t="str">
        <f t="shared" si="93"/>
        <v/>
      </c>
    </row>
    <row r="251" spans="2:15" ht="15" x14ac:dyDescent="0.25">
      <c r="B251" s="53"/>
      <c r="C251" s="4"/>
      <c r="D251" s="4"/>
      <c r="E251" s="4"/>
      <c r="F251" s="59">
        <v>613000</v>
      </c>
      <c r="G251" s="70"/>
      <c r="H251" s="10" t="s">
        <v>58</v>
      </c>
      <c r="I251" s="112">
        <f t="shared" ref="I251:N251" si="95">SUM(I252:I261)</f>
        <v>126420</v>
      </c>
      <c r="J251" s="57">
        <f t="shared" si="95"/>
        <v>0</v>
      </c>
      <c r="K251" s="171">
        <f t="shared" si="95"/>
        <v>126420</v>
      </c>
      <c r="L251" s="112">
        <f t="shared" si="95"/>
        <v>0</v>
      </c>
      <c r="M251" s="57">
        <f t="shared" si="95"/>
        <v>0</v>
      </c>
      <c r="N251" s="212">
        <f t="shared" si="95"/>
        <v>0</v>
      </c>
      <c r="O251" s="235">
        <f t="shared" si="93"/>
        <v>0</v>
      </c>
    </row>
    <row r="252" spans="2:15" ht="14.25" x14ac:dyDescent="0.2">
      <c r="B252" s="52"/>
      <c r="C252" s="8"/>
      <c r="D252" s="8"/>
      <c r="E252" s="8"/>
      <c r="F252" s="60">
        <v>613100</v>
      </c>
      <c r="G252" s="71"/>
      <c r="H252" s="9" t="s">
        <v>6</v>
      </c>
      <c r="I252" s="103">
        <v>4000</v>
      </c>
      <c r="J252" s="86">
        <v>0</v>
      </c>
      <c r="K252" s="169">
        <f t="shared" ref="K252:K261" si="96">SUM(I252:J252)</f>
        <v>4000</v>
      </c>
      <c r="L252" s="103"/>
      <c r="M252" s="86"/>
      <c r="N252" s="210">
        <f t="shared" ref="N252:N261" si="97">SUM(L252:M252)</f>
        <v>0</v>
      </c>
      <c r="O252" s="231">
        <f t="shared" si="93"/>
        <v>0</v>
      </c>
    </row>
    <row r="253" spans="2:15" ht="14.25" x14ac:dyDescent="0.2">
      <c r="B253" s="52"/>
      <c r="C253" s="8"/>
      <c r="D253" s="8"/>
      <c r="E253" s="8"/>
      <c r="F253" s="60">
        <v>613200</v>
      </c>
      <c r="G253" s="71"/>
      <c r="H253" s="9" t="s">
        <v>7</v>
      </c>
      <c r="I253" s="103">
        <v>50000</v>
      </c>
      <c r="J253" s="86">
        <v>0</v>
      </c>
      <c r="K253" s="169">
        <f t="shared" si="96"/>
        <v>50000</v>
      </c>
      <c r="L253" s="103"/>
      <c r="M253" s="86"/>
      <c r="N253" s="210">
        <f t="shared" si="97"/>
        <v>0</v>
      </c>
      <c r="O253" s="231">
        <f t="shared" si="93"/>
        <v>0</v>
      </c>
    </row>
    <row r="254" spans="2:15" ht="14.25" x14ac:dyDescent="0.2">
      <c r="B254" s="52"/>
      <c r="C254" s="8"/>
      <c r="D254" s="8"/>
      <c r="E254" s="8"/>
      <c r="F254" s="60">
        <v>613300</v>
      </c>
      <c r="G254" s="71"/>
      <c r="H254" s="9" t="s">
        <v>70</v>
      </c>
      <c r="I254" s="103">
        <v>3000</v>
      </c>
      <c r="J254" s="86">
        <v>0</v>
      </c>
      <c r="K254" s="169">
        <f t="shared" si="96"/>
        <v>3000</v>
      </c>
      <c r="L254" s="103"/>
      <c r="M254" s="86"/>
      <c r="N254" s="210">
        <f t="shared" si="97"/>
        <v>0</v>
      </c>
      <c r="O254" s="231">
        <f t="shared" si="93"/>
        <v>0</v>
      </c>
    </row>
    <row r="255" spans="2:15" ht="14.25" x14ac:dyDescent="0.2">
      <c r="B255" s="52"/>
      <c r="C255" s="8"/>
      <c r="D255" s="8"/>
      <c r="E255" s="8"/>
      <c r="F255" s="60">
        <v>613400</v>
      </c>
      <c r="G255" s="71"/>
      <c r="H255" s="9" t="s">
        <v>59</v>
      </c>
      <c r="I255" s="103">
        <v>32000</v>
      </c>
      <c r="J255" s="86">
        <v>0</v>
      </c>
      <c r="K255" s="169">
        <f t="shared" si="96"/>
        <v>32000</v>
      </c>
      <c r="L255" s="103"/>
      <c r="M255" s="86"/>
      <c r="N255" s="210">
        <f t="shared" si="97"/>
        <v>0</v>
      </c>
      <c r="O255" s="231">
        <f t="shared" si="93"/>
        <v>0</v>
      </c>
    </row>
    <row r="256" spans="2:15" ht="14.25" x14ac:dyDescent="0.2">
      <c r="B256" s="52"/>
      <c r="C256" s="8"/>
      <c r="D256" s="8"/>
      <c r="E256" s="8"/>
      <c r="F256" s="60">
        <v>613500</v>
      </c>
      <c r="G256" s="71"/>
      <c r="H256" s="9" t="s">
        <v>8</v>
      </c>
      <c r="I256" s="103">
        <v>500</v>
      </c>
      <c r="J256" s="86">
        <v>0</v>
      </c>
      <c r="K256" s="169">
        <f t="shared" si="96"/>
        <v>500</v>
      </c>
      <c r="L256" s="103"/>
      <c r="M256" s="86"/>
      <c r="N256" s="210">
        <f t="shared" si="97"/>
        <v>0</v>
      </c>
      <c r="O256" s="231">
        <f t="shared" si="93"/>
        <v>0</v>
      </c>
    </row>
    <row r="257" spans="2:15" ht="14.25" x14ac:dyDescent="0.2">
      <c r="B257" s="52"/>
      <c r="C257" s="8"/>
      <c r="D257" s="8"/>
      <c r="E257" s="8"/>
      <c r="F257" s="60">
        <v>613600</v>
      </c>
      <c r="G257" s="71"/>
      <c r="H257" s="9" t="s">
        <v>71</v>
      </c>
      <c r="I257" s="103">
        <v>0</v>
      </c>
      <c r="J257" s="86">
        <v>0</v>
      </c>
      <c r="K257" s="169">
        <f t="shared" si="96"/>
        <v>0</v>
      </c>
      <c r="L257" s="103"/>
      <c r="M257" s="86"/>
      <c r="N257" s="210">
        <f t="shared" si="97"/>
        <v>0</v>
      </c>
      <c r="O257" s="231" t="str">
        <f t="shared" si="93"/>
        <v/>
      </c>
    </row>
    <row r="258" spans="2:15" ht="14.25" x14ac:dyDescent="0.2">
      <c r="B258" s="52"/>
      <c r="C258" s="8"/>
      <c r="D258" s="8"/>
      <c r="E258" s="8"/>
      <c r="F258" s="60">
        <v>613700</v>
      </c>
      <c r="G258" s="71"/>
      <c r="H258" s="9" t="s">
        <v>9</v>
      </c>
      <c r="I258" s="103">
        <v>16000</v>
      </c>
      <c r="J258" s="86">
        <v>0</v>
      </c>
      <c r="K258" s="169">
        <f t="shared" si="96"/>
        <v>16000</v>
      </c>
      <c r="L258" s="103"/>
      <c r="M258" s="86"/>
      <c r="N258" s="210">
        <f t="shared" si="97"/>
        <v>0</v>
      </c>
      <c r="O258" s="231">
        <f t="shared" si="93"/>
        <v>0</v>
      </c>
    </row>
    <row r="259" spans="2:15" ht="14.25" x14ac:dyDescent="0.2">
      <c r="B259" s="52"/>
      <c r="C259" s="8"/>
      <c r="D259" s="8"/>
      <c r="E259" s="8"/>
      <c r="F259" s="60">
        <v>613800</v>
      </c>
      <c r="G259" s="71"/>
      <c r="H259" s="9" t="s">
        <v>60</v>
      </c>
      <c r="I259" s="103">
        <v>920</v>
      </c>
      <c r="J259" s="86">
        <v>0</v>
      </c>
      <c r="K259" s="169">
        <f t="shared" si="96"/>
        <v>920</v>
      </c>
      <c r="L259" s="103"/>
      <c r="M259" s="86"/>
      <c r="N259" s="210">
        <f t="shared" si="97"/>
        <v>0</v>
      </c>
      <c r="O259" s="231">
        <f t="shared" si="93"/>
        <v>0</v>
      </c>
    </row>
    <row r="260" spans="2:15" ht="14.25" x14ac:dyDescent="0.2">
      <c r="B260" s="52"/>
      <c r="C260" s="8"/>
      <c r="D260" s="8"/>
      <c r="E260" s="8"/>
      <c r="F260" s="60">
        <v>613900</v>
      </c>
      <c r="G260" s="71"/>
      <c r="H260" s="9" t="s">
        <v>61</v>
      </c>
      <c r="I260" s="103">
        <v>20000</v>
      </c>
      <c r="J260" s="86">
        <v>0</v>
      </c>
      <c r="K260" s="169">
        <f t="shared" si="96"/>
        <v>20000</v>
      </c>
      <c r="L260" s="103"/>
      <c r="M260" s="86"/>
      <c r="N260" s="210">
        <f t="shared" si="97"/>
        <v>0</v>
      </c>
      <c r="O260" s="231">
        <f t="shared" si="93"/>
        <v>0</v>
      </c>
    </row>
    <row r="261" spans="2:15" ht="14.25" x14ac:dyDescent="0.2">
      <c r="B261" s="52"/>
      <c r="C261" s="8"/>
      <c r="D261" s="8"/>
      <c r="E261" s="8"/>
      <c r="F261" s="60">
        <v>613900</v>
      </c>
      <c r="G261" s="71"/>
      <c r="H261" s="151" t="s">
        <v>84</v>
      </c>
      <c r="I261" s="103">
        <v>0</v>
      </c>
      <c r="J261" s="86">
        <v>0</v>
      </c>
      <c r="K261" s="169">
        <f t="shared" si="96"/>
        <v>0</v>
      </c>
      <c r="L261" s="103"/>
      <c r="M261" s="86"/>
      <c r="N261" s="210">
        <f t="shared" si="97"/>
        <v>0</v>
      </c>
      <c r="O261" s="231" t="str">
        <f t="shared" si="93"/>
        <v/>
      </c>
    </row>
    <row r="262" spans="2:15" ht="14.25" x14ac:dyDescent="0.2">
      <c r="B262" s="53"/>
      <c r="C262" s="4"/>
      <c r="D262" s="4"/>
      <c r="E262" s="4"/>
      <c r="F262" s="59"/>
      <c r="G262" s="70"/>
      <c r="H262" s="10"/>
      <c r="I262" s="119"/>
      <c r="J262" s="56"/>
      <c r="K262" s="170"/>
      <c r="L262" s="119"/>
      <c r="M262" s="56"/>
      <c r="N262" s="211"/>
      <c r="O262" s="231" t="str">
        <f t="shared" si="93"/>
        <v/>
      </c>
    </row>
    <row r="263" spans="2:15" ht="15" x14ac:dyDescent="0.25">
      <c r="B263" s="53"/>
      <c r="C263" s="4"/>
      <c r="D263" s="4"/>
      <c r="E263" s="4"/>
      <c r="F263" s="59">
        <v>821000</v>
      </c>
      <c r="G263" s="70"/>
      <c r="H263" s="10" t="s">
        <v>12</v>
      </c>
      <c r="I263" s="113">
        <f t="shared" ref="I263:N263" si="98">SUM(I264:I265)</f>
        <v>100000</v>
      </c>
      <c r="J263" s="54">
        <f t="shared" si="98"/>
        <v>0</v>
      </c>
      <c r="K263" s="171">
        <f t="shared" si="98"/>
        <v>100000</v>
      </c>
      <c r="L263" s="113">
        <f t="shared" si="98"/>
        <v>0</v>
      </c>
      <c r="M263" s="54">
        <f t="shared" si="98"/>
        <v>0</v>
      </c>
      <c r="N263" s="212">
        <f t="shared" si="98"/>
        <v>0</v>
      </c>
      <c r="O263" s="235">
        <f t="shared" si="93"/>
        <v>0</v>
      </c>
    </row>
    <row r="264" spans="2:15" ht="14.25" x14ac:dyDescent="0.2">
      <c r="B264" s="52"/>
      <c r="C264" s="8"/>
      <c r="D264" s="8"/>
      <c r="E264" s="8"/>
      <c r="F264" s="60">
        <v>821200</v>
      </c>
      <c r="G264" s="71"/>
      <c r="H264" s="9" t="s">
        <v>13</v>
      </c>
      <c r="I264" s="119">
        <v>80000</v>
      </c>
      <c r="J264" s="56">
        <v>0</v>
      </c>
      <c r="K264" s="169">
        <f t="shared" ref="K264:K265" si="99">SUM(I264:J264)</f>
        <v>80000</v>
      </c>
      <c r="L264" s="119"/>
      <c r="M264" s="56"/>
      <c r="N264" s="210">
        <f t="shared" ref="N264:N265" si="100">SUM(L264:M264)</f>
        <v>0</v>
      </c>
      <c r="O264" s="231">
        <f t="shared" si="93"/>
        <v>0</v>
      </c>
    </row>
    <row r="265" spans="2:15" ht="14.25" x14ac:dyDescent="0.2">
      <c r="B265" s="52"/>
      <c r="C265" s="8"/>
      <c r="D265" s="8"/>
      <c r="E265" s="8"/>
      <c r="F265" s="60">
        <v>821300</v>
      </c>
      <c r="G265" s="71"/>
      <c r="H265" s="9" t="s">
        <v>14</v>
      </c>
      <c r="I265" s="119">
        <v>20000</v>
      </c>
      <c r="J265" s="56"/>
      <c r="K265" s="169">
        <f t="shared" si="99"/>
        <v>20000</v>
      </c>
      <c r="L265" s="119"/>
      <c r="M265" s="56"/>
      <c r="N265" s="210">
        <f t="shared" si="100"/>
        <v>0</v>
      </c>
      <c r="O265" s="231">
        <f t="shared" si="93"/>
        <v>0</v>
      </c>
    </row>
    <row r="266" spans="2:15" ht="14.25" x14ac:dyDescent="0.2">
      <c r="B266" s="52"/>
      <c r="C266" s="8"/>
      <c r="D266" s="8"/>
      <c r="E266" s="8"/>
      <c r="F266" s="60"/>
      <c r="G266" s="71"/>
      <c r="H266" s="9"/>
      <c r="I266" s="119"/>
      <c r="J266" s="56"/>
      <c r="K266" s="170"/>
      <c r="L266" s="119"/>
      <c r="M266" s="56"/>
      <c r="N266" s="211"/>
      <c r="O266" s="231" t="str">
        <f t="shared" si="93"/>
        <v/>
      </c>
    </row>
    <row r="267" spans="2:15" ht="15" x14ac:dyDescent="0.25">
      <c r="B267" s="53"/>
      <c r="C267" s="4"/>
      <c r="D267" s="4"/>
      <c r="E267" s="4"/>
      <c r="F267" s="59"/>
      <c r="G267" s="70"/>
      <c r="H267" s="10" t="s">
        <v>15</v>
      </c>
      <c r="I267" s="114" t="s">
        <v>316</v>
      </c>
      <c r="J267" s="49"/>
      <c r="K267" s="172" t="s">
        <v>316</v>
      </c>
      <c r="L267" s="114"/>
      <c r="M267" s="49"/>
      <c r="N267" s="213"/>
      <c r="O267" s="231"/>
    </row>
    <row r="268" spans="2:15" ht="15" x14ac:dyDescent="0.25">
      <c r="B268" s="53"/>
      <c r="C268" s="4"/>
      <c r="D268" s="4"/>
      <c r="E268" s="4"/>
      <c r="F268" s="59"/>
      <c r="G268" s="70"/>
      <c r="H268" s="4" t="s">
        <v>24</v>
      </c>
      <c r="I268" s="113">
        <f t="shared" ref="I268:N268" si="101">I243+I248+I251+I263</f>
        <v>1279460</v>
      </c>
      <c r="J268" s="54">
        <f t="shared" si="101"/>
        <v>0</v>
      </c>
      <c r="K268" s="171">
        <f t="shared" si="101"/>
        <v>1279460</v>
      </c>
      <c r="L268" s="113">
        <f t="shared" si="101"/>
        <v>0</v>
      </c>
      <c r="M268" s="54">
        <f t="shared" si="101"/>
        <v>0</v>
      </c>
      <c r="N268" s="212">
        <f t="shared" si="101"/>
        <v>0</v>
      </c>
      <c r="O268" s="235">
        <f t="shared" si="93"/>
        <v>0</v>
      </c>
    </row>
    <row r="269" spans="2:15" ht="15" x14ac:dyDescent="0.25">
      <c r="B269" s="53"/>
      <c r="C269" s="4"/>
      <c r="D269" s="4"/>
      <c r="E269" s="4"/>
      <c r="F269" s="59"/>
      <c r="G269" s="70"/>
      <c r="H269" s="4" t="s">
        <v>16</v>
      </c>
      <c r="I269" s="113"/>
      <c r="J269" s="54"/>
      <c r="K269" s="171"/>
      <c r="L269" s="113"/>
      <c r="M269" s="54"/>
      <c r="N269" s="212"/>
      <c r="O269" s="231" t="str">
        <f t="shared" si="93"/>
        <v/>
      </c>
    </row>
    <row r="270" spans="2:15" ht="14.25" x14ac:dyDescent="0.2">
      <c r="B270" s="53"/>
      <c r="C270" s="4"/>
      <c r="D270" s="4"/>
      <c r="E270" s="4"/>
      <c r="F270" s="59"/>
      <c r="G270" s="70"/>
      <c r="H270" s="4" t="s">
        <v>17</v>
      </c>
      <c r="I270" s="111"/>
      <c r="J270" s="48"/>
      <c r="K270" s="170"/>
      <c r="L270" s="111"/>
      <c r="M270" s="48"/>
      <c r="N270" s="211"/>
      <c r="O270" s="231" t="str">
        <f t="shared" si="93"/>
        <v/>
      </c>
    </row>
    <row r="271" spans="2:15" ht="15" thickBot="1" x14ac:dyDescent="0.25">
      <c r="B271" s="6"/>
      <c r="C271" s="7"/>
      <c r="D271" s="7"/>
      <c r="E271" s="7"/>
      <c r="F271" s="61"/>
      <c r="G271" s="72"/>
      <c r="H271" s="7"/>
      <c r="I271" s="115"/>
      <c r="J271" s="13"/>
      <c r="K271" s="173"/>
      <c r="L271" s="115"/>
      <c r="M271" s="13"/>
      <c r="N271" s="214"/>
      <c r="O271" s="234" t="str">
        <f t="shared" si="93"/>
        <v/>
      </c>
    </row>
    <row r="272" spans="2:15" x14ac:dyDescent="0.2">
      <c r="O272" s="237" t="str">
        <f t="shared" si="93"/>
        <v/>
      </c>
    </row>
    <row r="273" spans="2:15" ht="15" x14ac:dyDescent="0.25">
      <c r="B273" s="2" t="s">
        <v>44</v>
      </c>
      <c r="C273" s="3" t="s">
        <v>45</v>
      </c>
      <c r="D273" s="3" t="s">
        <v>46</v>
      </c>
      <c r="E273" s="139" t="s">
        <v>163</v>
      </c>
      <c r="F273" s="51"/>
      <c r="G273" s="51"/>
      <c r="H273" s="189" t="s">
        <v>215</v>
      </c>
      <c r="I273" s="118"/>
      <c r="J273" s="23"/>
      <c r="K273" s="174"/>
      <c r="L273" s="118"/>
      <c r="M273" s="23"/>
      <c r="N273" s="224"/>
      <c r="O273" s="231" t="str">
        <f t="shared" si="93"/>
        <v/>
      </c>
    </row>
    <row r="274" spans="2:15" ht="15" x14ac:dyDescent="0.25">
      <c r="B274" s="53"/>
      <c r="C274" s="4"/>
      <c r="D274" s="4"/>
      <c r="E274" s="4"/>
      <c r="F274" s="59">
        <v>611000</v>
      </c>
      <c r="G274" s="70"/>
      <c r="H274" s="10" t="s">
        <v>57</v>
      </c>
      <c r="I274" s="109">
        <f t="shared" ref="I274:N274" si="102">SUM(I275:I277)</f>
        <v>1170150</v>
      </c>
      <c r="J274" s="34">
        <f t="shared" si="102"/>
        <v>0</v>
      </c>
      <c r="K274" s="168">
        <f t="shared" si="102"/>
        <v>1170150</v>
      </c>
      <c r="L274" s="109">
        <f t="shared" si="102"/>
        <v>0</v>
      </c>
      <c r="M274" s="34">
        <f t="shared" si="102"/>
        <v>0</v>
      </c>
      <c r="N274" s="209">
        <f t="shared" si="102"/>
        <v>0</v>
      </c>
      <c r="O274" s="235">
        <f t="shared" si="93"/>
        <v>0</v>
      </c>
    </row>
    <row r="275" spans="2:15" ht="14.25" x14ac:dyDescent="0.2">
      <c r="B275" s="52"/>
      <c r="C275" s="8"/>
      <c r="D275" s="8"/>
      <c r="E275" s="8"/>
      <c r="F275" s="60">
        <v>611100</v>
      </c>
      <c r="G275" s="71"/>
      <c r="H275" s="9" t="s">
        <v>68</v>
      </c>
      <c r="I275" s="122">
        <v>977980</v>
      </c>
      <c r="J275" s="36">
        <v>0</v>
      </c>
      <c r="K275" s="169">
        <f>SUM(I275:J275)</f>
        <v>977980</v>
      </c>
      <c r="L275" s="122"/>
      <c r="M275" s="36"/>
      <c r="N275" s="210">
        <f>SUM(L275:M275)</f>
        <v>0</v>
      </c>
      <c r="O275" s="231">
        <f t="shared" si="93"/>
        <v>0</v>
      </c>
    </row>
    <row r="276" spans="2:15" ht="14.25" x14ac:dyDescent="0.2">
      <c r="B276" s="52"/>
      <c r="C276" s="8"/>
      <c r="D276" s="8"/>
      <c r="E276" s="8"/>
      <c r="F276" s="60">
        <v>611200</v>
      </c>
      <c r="G276" s="71"/>
      <c r="H276" s="9" t="s">
        <v>69</v>
      </c>
      <c r="I276" s="122">
        <v>192170</v>
      </c>
      <c r="J276" s="36">
        <v>0</v>
      </c>
      <c r="K276" s="169">
        <f t="shared" ref="K276:K277" si="103">SUM(I276:J276)</f>
        <v>192170</v>
      </c>
      <c r="L276" s="122"/>
      <c r="M276" s="36"/>
      <c r="N276" s="210">
        <f t="shared" ref="N276:N277" si="104">SUM(L276:M276)</f>
        <v>0</v>
      </c>
      <c r="O276" s="231">
        <f t="shared" si="93"/>
        <v>0</v>
      </c>
    </row>
    <row r="277" spans="2:15" ht="14.25" x14ac:dyDescent="0.2">
      <c r="B277" s="52"/>
      <c r="C277" s="8"/>
      <c r="D277" s="8"/>
      <c r="E277" s="8"/>
      <c r="F277" s="60">
        <v>611200</v>
      </c>
      <c r="G277" s="71"/>
      <c r="H277" s="151" t="s">
        <v>83</v>
      </c>
      <c r="I277" s="110">
        <v>0</v>
      </c>
      <c r="J277" s="33">
        <v>0</v>
      </c>
      <c r="K277" s="169">
        <f t="shared" si="103"/>
        <v>0</v>
      </c>
      <c r="L277" s="110"/>
      <c r="M277" s="33"/>
      <c r="N277" s="210">
        <f t="shared" si="104"/>
        <v>0</v>
      </c>
      <c r="O277" s="231" t="str">
        <f t="shared" si="93"/>
        <v/>
      </c>
    </row>
    <row r="278" spans="2:15" ht="15" x14ac:dyDescent="0.25">
      <c r="B278" s="52"/>
      <c r="C278" s="8"/>
      <c r="D278" s="8"/>
      <c r="E278" s="8"/>
      <c r="F278" s="60"/>
      <c r="G278" s="71"/>
      <c r="H278" s="9"/>
      <c r="I278" s="109"/>
      <c r="J278" s="34"/>
      <c r="K278" s="168"/>
      <c r="L278" s="109"/>
      <c r="M278" s="34"/>
      <c r="N278" s="209"/>
      <c r="O278" s="231" t="str">
        <f t="shared" si="93"/>
        <v/>
      </c>
    </row>
    <row r="279" spans="2:15" ht="15" x14ac:dyDescent="0.25">
      <c r="B279" s="53"/>
      <c r="C279" s="4"/>
      <c r="D279" s="4"/>
      <c r="E279" s="4"/>
      <c r="F279" s="59">
        <v>612000</v>
      </c>
      <c r="G279" s="70"/>
      <c r="H279" s="10" t="s">
        <v>56</v>
      </c>
      <c r="I279" s="109">
        <f t="shared" ref="I279:N279" si="105">I280</f>
        <v>104090</v>
      </c>
      <c r="J279" s="34">
        <f t="shared" si="105"/>
        <v>0</v>
      </c>
      <c r="K279" s="168">
        <f t="shared" si="105"/>
        <v>104090</v>
      </c>
      <c r="L279" s="109">
        <f t="shared" si="105"/>
        <v>0</v>
      </c>
      <c r="M279" s="34">
        <f t="shared" si="105"/>
        <v>0</v>
      </c>
      <c r="N279" s="209">
        <f t="shared" si="105"/>
        <v>0</v>
      </c>
      <c r="O279" s="235">
        <f t="shared" si="93"/>
        <v>0</v>
      </c>
    </row>
    <row r="280" spans="2:15" ht="14.25" x14ac:dyDescent="0.2">
      <c r="B280" s="52"/>
      <c r="C280" s="8"/>
      <c r="D280" s="8"/>
      <c r="E280" s="8"/>
      <c r="F280" s="60">
        <v>612100</v>
      </c>
      <c r="G280" s="71"/>
      <c r="H280" s="148" t="s">
        <v>5</v>
      </c>
      <c r="I280" s="122">
        <v>104090</v>
      </c>
      <c r="J280" s="36">
        <v>0</v>
      </c>
      <c r="K280" s="169">
        <f>SUM(I280:J280)</f>
        <v>104090</v>
      </c>
      <c r="L280" s="122"/>
      <c r="M280" s="36"/>
      <c r="N280" s="210">
        <f>SUM(L280:M280)</f>
        <v>0</v>
      </c>
      <c r="O280" s="231">
        <f t="shared" si="93"/>
        <v>0</v>
      </c>
    </row>
    <row r="281" spans="2:15" ht="15" x14ac:dyDescent="0.25">
      <c r="B281" s="52"/>
      <c r="C281" s="8"/>
      <c r="D281" s="8"/>
      <c r="E281" s="8"/>
      <c r="F281" s="60"/>
      <c r="G281" s="71"/>
      <c r="H281" s="9"/>
      <c r="I281" s="113"/>
      <c r="J281" s="54"/>
      <c r="K281" s="171"/>
      <c r="L281" s="113"/>
      <c r="M281" s="54"/>
      <c r="N281" s="212"/>
      <c r="O281" s="231" t="str">
        <f t="shared" si="93"/>
        <v/>
      </c>
    </row>
    <row r="282" spans="2:15" ht="15" x14ac:dyDescent="0.25">
      <c r="B282" s="53"/>
      <c r="C282" s="4"/>
      <c r="D282" s="4"/>
      <c r="E282" s="4"/>
      <c r="F282" s="59">
        <v>613000</v>
      </c>
      <c r="G282" s="70"/>
      <c r="H282" s="10" t="s">
        <v>58</v>
      </c>
      <c r="I282" s="112">
        <f t="shared" ref="I282:N282" si="106">SUM(I283:I292)</f>
        <v>161560</v>
      </c>
      <c r="J282" s="57">
        <f t="shared" si="106"/>
        <v>0</v>
      </c>
      <c r="K282" s="171">
        <f t="shared" si="106"/>
        <v>161560</v>
      </c>
      <c r="L282" s="112">
        <f t="shared" si="106"/>
        <v>0</v>
      </c>
      <c r="M282" s="57">
        <f t="shared" si="106"/>
        <v>0</v>
      </c>
      <c r="N282" s="212">
        <f t="shared" si="106"/>
        <v>0</v>
      </c>
      <c r="O282" s="235">
        <f t="shared" si="93"/>
        <v>0</v>
      </c>
    </row>
    <row r="283" spans="2:15" ht="14.25" x14ac:dyDescent="0.2">
      <c r="B283" s="52"/>
      <c r="C283" s="8"/>
      <c r="D283" s="8"/>
      <c r="E283" s="8"/>
      <c r="F283" s="60">
        <v>613100</v>
      </c>
      <c r="G283" s="71"/>
      <c r="H283" s="9" t="s">
        <v>6</v>
      </c>
      <c r="I283" s="103">
        <v>4000</v>
      </c>
      <c r="J283" s="86">
        <v>0</v>
      </c>
      <c r="K283" s="169">
        <f t="shared" ref="K283:K292" si="107">SUM(I283:J283)</f>
        <v>4000</v>
      </c>
      <c r="L283" s="103"/>
      <c r="M283" s="86"/>
      <c r="N283" s="210">
        <f t="shared" ref="N283:N292" si="108">SUM(L283:M283)</f>
        <v>0</v>
      </c>
      <c r="O283" s="231">
        <f t="shared" si="93"/>
        <v>0</v>
      </c>
    </row>
    <row r="284" spans="2:15" ht="14.25" x14ac:dyDescent="0.2">
      <c r="B284" s="52"/>
      <c r="C284" s="8"/>
      <c r="D284" s="8"/>
      <c r="E284" s="8"/>
      <c r="F284" s="60">
        <v>613200</v>
      </c>
      <c r="G284" s="71"/>
      <c r="H284" s="9" t="s">
        <v>7</v>
      </c>
      <c r="I284" s="103">
        <v>95000</v>
      </c>
      <c r="J284" s="86">
        <v>0</v>
      </c>
      <c r="K284" s="169">
        <f t="shared" si="107"/>
        <v>95000</v>
      </c>
      <c r="L284" s="103"/>
      <c r="M284" s="86"/>
      <c r="N284" s="210">
        <f t="shared" si="108"/>
        <v>0</v>
      </c>
      <c r="O284" s="231">
        <f t="shared" si="93"/>
        <v>0</v>
      </c>
    </row>
    <row r="285" spans="2:15" ht="14.25" x14ac:dyDescent="0.2">
      <c r="B285" s="52"/>
      <c r="C285" s="8"/>
      <c r="D285" s="8"/>
      <c r="E285" s="8"/>
      <c r="F285" s="60">
        <v>613300</v>
      </c>
      <c r="G285" s="71"/>
      <c r="H285" s="9" t="s">
        <v>70</v>
      </c>
      <c r="I285" s="103">
        <v>7000</v>
      </c>
      <c r="J285" s="86">
        <v>0</v>
      </c>
      <c r="K285" s="169">
        <f t="shared" si="107"/>
        <v>7000</v>
      </c>
      <c r="L285" s="103"/>
      <c r="M285" s="86"/>
      <c r="N285" s="210">
        <f t="shared" si="108"/>
        <v>0</v>
      </c>
      <c r="O285" s="231">
        <f t="shared" si="93"/>
        <v>0</v>
      </c>
    </row>
    <row r="286" spans="2:15" ht="14.25" x14ac:dyDescent="0.2">
      <c r="B286" s="52"/>
      <c r="C286" s="8"/>
      <c r="D286" s="8"/>
      <c r="E286" s="8"/>
      <c r="F286" s="60">
        <v>613400</v>
      </c>
      <c r="G286" s="71"/>
      <c r="H286" s="9" t="s">
        <v>59</v>
      </c>
      <c r="I286" s="103">
        <v>15000</v>
      </c>
      <c r="J286" s="86">
        <v>0</v>
      </c>
      <c r="K286" s="169">
        <f t="shared" si="107"/>
        <v>15000</v>
      </c>
      <c r="L286" s="103"/>
      <c r="M286" s="86"/>
      <c r="N286" s="210">
        <f t="shared" si="108"/>
        <v>0</v>
      </c>
      <c r="O286" s="231">
        <f t="shared" si="93"/>
        <v>0</v>
      </c>
    </row>
    <row r="287" spans="2:15" ht="14.25" x14ac:dyDescent="0.2">
      <c r="B287" s="52"/>
      <c r="C287" s="8"/>
      <c r="D287" s="8"/>
      <c r="E287" s="8"/>
      <c r="F287" s="60">
        <v>613500</v>
      </c>
      <c r="G287" s="71"/>
      <c r="H287" s="9" t="s">
        <v>8</v>
      </c>
      <c r="I287" s="103">
        <v>1500</v>
      </c>
      <c r="J287" s="86">
        <v>0</v>
      </c>
      <c r="K287" s="169">
        <f t="shared" si="107"/>
        <v>1500</v>
      </c>
      <c r="L287" s="103"/>
      <c r="M287" s="86"/>
      <c r="N287" s="210">
        <f t="shared" si="108"/>
        <v>0</v>
      </c>
      <c r="O287" s="231">
        <f t="shared" si="93"/>
        <v>0</v>
      </c>
    </row>
    <row r="288" spans="2:15" ht="14.25" x14ac:dyDescent="0.2">
      <c r="B288" s="52"/>
      <c r="C288" s="8"/>
      <c r="D288" s="8"/>
      <c r="E288" s="8"/>
      <c r="F288" s="60">
        <v>613600</v>
      </c>
      <c r="G288" s="71"/>
      <c r="H288" s="9" t="s">
        <v>71</v>
      </c>
      <c r="I288" s="103">
        <v>0</v>
      </c>
      <c r="J288" s="86">
        <v>0</v>
      </c>
      <c r="K288" s="169">
        <f t="shared" si="107"/>
        <v>0</v>
      </c>
      <c r="L288" s="103"/>
      <c r="M288" s="86"/>
      <c r="N288" s="210">
        <f t="shared" si="108"/>
        <v>0</v>
      </c>
      <c r="O288" s="231" t="str">
        <f t="shared" si="93"/>
        <v/>
      </c>
    </row>
    <row r="289" spans="2:15" ht="14.25" x14ac:dyDescent="0.2">
      <c r="B289" s="52"/>
      <c r="C289" s="8"/>
      <c r="D289" s="8"/>
      <c r="E289" s="8"/>
      <c r="F289" s="60">
        <v>613700</v>
      </c>
      <c r="G289" s="71"/>
      <c r="H289" s="9" t="s">
        <v>9</v>
      </c>
      <c r="I289" s="103">
        <v>14000</v>
      </c>
      <c r="J289" s="86">
        <v>0</v>
      </c>
      <c r="K289" s="169">
        <f t="shared" si="107"/>
        <v>14000</v>
      </c>
      <c r="L289" s="103"/>
      <c r="M289" s="86"/>
      <c r="N289" s="210">
        <f t="shared" si="108"/>
        <v>0</v>
      </c>
      <c r="O289" s="231">
        <f t="shared" si="93"/>
        <v>0</v>
      </c>
    </row>
    <row r="290" spans="2:15" ht="14.25" x14ac:dyDescent="0.2">
      <c r="B290" s="52"/>
      <c r="C290" s="8"/>
      <c r="D290" s="8"/>
      <c r="E290" s="8"/>
      <c r="F290" s="60">
        <v>613800</v>
      </c>
      <c r="G290" s="71"/>
      <c r="H290" s="9" t="s">
        <v>60</v>
      </c>
      <c r="I290" s="103">
        <v>2060</v>
      </c>
      <c r="J290" s="86">
        <v>0</v>
      </c>
      <c r="K290" s="169">
        <f t="shared" si="107"/>
        <v>2060</v>
      </c>
      <c r="L290" s="103"/>
      <c r="M290" s="86"/>
      <c r="N290" s="210">
        <f t="shared" si="108"/>
        <v>0</v>
      </c>
      <c r="O290" s="231">
        <f t="shared" si="93"/>
        <v>0</v>
      </c>
    </row>
    <row r="291" spans="2:15" ht="14.25" x14ac:dyDescent="0.2">
      <c r="B291" s="52"/>
      <c r="C291" s="8"/>
      <c r="D291" s="8"/>
      <c r="E291" s="8"/>
      <c r="F291" s="60">
        <v>613900</v>
      </c>
      <c r="G291" s="71"/>
      <c r="H291" s="9" t="s">
        <v>61</v>
      </c>
      <c r="I291" s="103">
        <v>23000</v>
      </c>
      <c r="J291" s="86">
        <v>0</v>
      </c>
      <c r="K291" s="169">
        <f t="shared" si="107"/>
        <v>23000</v>
      </c>
      <c r="L291" s="103"/>
      <c r="M291" s="86"/>
      <c r="N291" s="210">
        <f t="shared" si="108"/>
        <v>0</v>
      </c>
      <c r="O291" s="231">
        <f t="shared" si="93"/>
        <v>0</v>
      </c>
    </row>
    <row r="292" spans="2:15" ht="14.25" x14ac:dyDescent="0.2">
      <c r="B292" s="52"/>
      <c r="C292" s="8"/>
      <c r="D292" s="8"/>
      <c r="E292" s="8"/>
      <c r="F292" s="60">
        <v>613900</v>
      </c>
      <c r="G292" s="71"/>
      <c r="H292" s="151" t="s">
        <v>84</v>
      </c>
      <c r="I292" s="102">
        <v>0</v>
      </c>
      <c r="J292" s="84">
        <v>0</v>
      </c>
      <c r="K292" s="169">
        <f t="shared" si="107"/>
        <v>0</v>
      </c>
      <c r="L292" s="102"/>
      <c r="M292" s="84"/>
      <c r="N292" s="210">
        <f t="shared" si="108"/>
        <v>0</v>
      </c>
      <c r="O292" s="231" t="str">
        <f t="shared" si="93"/>
        <v/>
      </c>
    </row>
    <row r="293" spans="2:15" ht="14.25" x14ac:dyDescent="0.2">
      <c r="B293" s="53"/>
      <c r="C293" s="4"/>
      <c r="D293" s="4"/>
      <c r="E293" s="4"/>
      <c r="F293" s="59"/>
      <c r="G293" s="70"/>
      <c r="H293" s="10"/>
      <c r="I293" s="119"/>
      <c r="J293" s="56"/>
      <c r="K293" s="170"/>
      <c r="L293" s="119"/>
      <c r="M293" s="56"/>
      <c r="N293" s="211"/>
      <c r="O293" s="231" t="str">
        <f t="shared" si="93"/>
        <v/>
      </c>
    </row>
    <row r="294" spans="2:15" ht="15" x14ac:dyDescent="0.25">
      <c r="B294" s="53"/>
      <c r="C294" s="4"/>
      <c r="D294" s="4"/>
      <c r="E294" s="4"/>
      <c r="F294" s="59">
        <v>821000</v>
      </c>
      <c r="G294" s="70"/>
      <c r="H294" s="10" t="s">
        <v>12</v>
      </c>
      <c r="I294" s="113">
        <f t="shared" ref="I294:N294" si="109">SUM(I295:I296)</f>
        <v>39000</v>
      </c>
      <c r="J294" s="54">
        <f t="shared" si="109"/>
        <v>0</v>
      </c>
      <c r="K294" s="171">
        <f t="shared" si="109"/>
        <v>39000</v>
      </c>
      <c r="L294" s="113">
        <f t="shared" si="109"/>
        <v>0</v>
      </c>
      <c r="M294" s="54">
        <f t="shared" si="109"/>
        <v>0</v>
      </c>
      <c r="N294" s="212">
        <f t="shared" si="109"/>
        <v>0</v>
      </c>
      <c r="O294" s="235">
        <f t="shared" si="93"/>
        <v>0</v>
      </c>
    </row>
    <row r="295" spans="2:15" ht="14.25" x14ac:dyDescent="0.2">
      <c r="B295" s="52"/>
      <c r="C295" s="8"/>
      <c r="D295" s="8"/>
      <c r="E295" s="8"/>
      <c r="F295" s="60">
        <v>821200</v>
      </c>
      <c r="G295" s="71"/>
      <c r="H295" s="9" t="s">
        <v>13</v>
      </c>
      <c r="I295" s="119">
        <v>10000</v>
      </c>
      <c r="J295" s="56">
        <v>0</v>
      </c>
      <c r="K295" s="169">
        <f t="shared" ref="K295:K296" si="110">SUM(I295:J295)</f>
        <v>10000</v>
      </c>
      <c r="L295" s="119"/>
      <c r="M295" s="56"/>
      <c r="N295" s="210">
        <f t="shared" ref="N295:N296" si="111">SUM(L295:M295)</f>
        <v>0</v>
      </c>
      <c r="O295" s="231">
        <f t="shared" si="93"/>
        <v>0</v>
      </c>
    </row>
    <row r="296" spans="2:15" ht="14.25" x14ac:dyDescent="0.2">
      <c r="B296" s="52"/>
      <c r="C296" s="8"/>
      <c r="D296" s="8"/>
      <c r="E296" s="8"/>
      <c r="F296" s="60">
        <v>821300</v>
      </c>
      <c r="G296" s="71"/>
      <c r="H296" s="9" t="s">
        <v>14</v>
      </c>
      <c r="I296" s="119">
        <v>29000</v>
      </c>
      <c r="J296" s="56">
        <v>0</v>
      </c>
      <c r="K296" s="169">
        <f t="shared" si="110"/>
        <v>29000</v>
      </c>
      <c r="L296" s="119"/>
      <c r="M296" s="56"/>
      <c r="N296" s="210">
        <f t="shared" si="111"/>
        <v>0</v>
      </c>
      <c r="O296" s="231">
        <f t="shared" si="93"/>
        <v>0</v>
      </c>
    </row>
    <row r="297" spans="2:15" ht="14.25" x14ac:dyDescent="0.2">
      <c r="B297" s="52"/>
      <c r="C297" s="8"/>
      <c r="D297" s="8"/>
      <c r="E297" s="8"/>
      <c r="F297" s="60"/>
      <c r="G297" s="71"/>
      <c r="H297" s="9"/>
      <c r="I297" s="119"/>
      <c r="J297" s="56"/>
      <c r="K297" s="170"/>
      <c r="L297" s="119"/>
      <c r="M297" s="56"/>
      <c r="N297" s="211"/>
      <c r="O297" s="231" t="str">
        <f t="shared" si="93"/>
        <v/>
      </c>
    </row>
    <row r="298" spans="2:15" ht="15" x14ac:dyDescent="0.25">
      <c r="B298" s="53"/>
      <c r="C298" s="4"/>
      <c r="D298" s="4"/>
      <c r="E298" s="4"/>
      <c r="F298" s="59"/>
      <c r="G298" s="70"/>
      <c r="H298" s="10" t="s">
        <v>15</v>
      </c>
      <c r="I298" s="114" t="s">
        <v>317</v>
      </c>
      <c r="J298" s="49"/>
      <c r="K298" s="172" t="s">
        <v>317</v>
      </c>
      <c r="L298" s="114"/>
      <c r="M298" s="49"/>
      <c r="N298" s="213"/>
      <c r="O298" s="231"/>
    </row>
    <row r="299" spans="2:15" ht="15" x14ac:dyDescent="0.25">
      <c r="B299" s="53"/>
      <c r="C299" s="4"/>
      <c r="D299" s="4"/>
      <c r="E299" s="4"/>
      <c r="F299" s="59"/>
      <c r="G299" s="70"/>
      <c r="H299" s="4" t="s">
        <v>24</v>
      </c>
      <c r="I299" s="113">
        <f t="shared" ref="I299:N299" si="112">I274+I279+I282+I294</f>
        <v>1474800</v>
      </c>
      <c r="J299" s="54">
        <f t="shared" si="112"/>
        <v>0</v>
      </c>
      <c r="K299" s="171">
        <f t="shared" si="112"/>
        <v>1474800</v>
      </c>
      <c r="L299" s="113">
        <f t="shared" si="112"/>
        <v>0</v>
      </c>
      <c r="M299" s="54">
        <f t="shared" si="112"/>
        <v>0</v>
      </c>
      <c r="N299" s="212">
        <f t="shared" si="112"/>
        <v>0</v>
      </c>
      <c r="O299" s="235">
        <f t="shared" si="93"/>
        <v>0</v>
      </c>
    </row>
    <row r="300" spans="2:15" ht="15" x14ac:dyDescent="0.25">
      <c r="B300" s="53"/>
      <c r="C300" s="4"/>
      <c r="D300" s="4"/>
      <c r="E300" s="4"/>
      <c r="F300" s="59"/>
      <c r="G300" s="70"/>
      <c r="H300" s="4" t="s">
        <v>16</v>
      </c>
      <c r="I300" s="113"/>
      <c r="J300" s="54"/>
      <c r="K300" s="171"/>
      <c r="L300" s="113"/>
      <c r="M300" s="54"/>
      <c r="N300" s="212"/>
      <c r="O300" s="231" t="str">
        <f t="shared" si="93"/>
        <v/>
      </c>
    </row>
    <row r="301" spans="2:15" ht="14.25" x14ac:dyDescent="0.2">
      <c r="B301" s="53"/>
      <c r="C301" s="4"/>
      <c r="D301" s="4"/>
      <c r="E301" s="4"/>
      <c r="F301" s="59"/>
      <c r="G301" s="70"/>
      <c r="H301" s="4" t="s">
        <v>17</v>
      </c>
      <c r="I301" s="111"/>
      <c r="J301" s="48"/>
      <c r="K301" s="170"/>
      <c r="L301" s="111"/>
      <c r="M301" s="48"/>
      <c r="N301" s="211"/>
      <c r="O301" s="231" t="str">
        <f t="shared" si="93"/>
        <v/>
      </c>
    </row>
    <row r="302" spans="2:15" ht="15" thickBot="1" x14ac:dyDescent="0.25">
      <c r="B302" s="6"/>
      <c r="C302" s="7"/>
      <c r="D302" s="7"/>
      <c r="E302" s="7"/>
      <c r="F302" s="61"/>
      <c r="G302" s="72"/>
      <c r="H302" s="7"/>
      <c r="I302" s="115"/>
      <c r="J302" s="13"/>
      <c r="K302" s="173"/>
      <c r="L302" s="115"/>
      <c r="M302" s="13"/>
      <c r="N302" s="214"/>
      <c r="O302" s="234" t="str">
        <f t="shared" si="93"/>
        <v/>
      </c>
    </row>
    <row r="303" spans="2:15" x14ac:dyDescent="0.2">
      <c r="O303" s="237" t="str">
        <f t="shared" si="93"/>
        <v/>
      </c>
    </row>
    <row r="304" spans="2:15" ht="15" x14ac:dyDescent="0.25">
      <c r="B304" s="2" t="s">
        <v>44</v>
      </c>
      <c r="C304" s="3" t="s">
        <v>45</v>
      </c>
      <c r="D304" s="3" t="s">
        <v>47</v>
      </c>
      <c r="E304" s="139" t="s">
        <v>163</v>
      </c>
      <c r="F304" s="51"/>
      <c r="G304" s="51"/>
      <c r="H304" s="189" t="s">
        <v>216</v>
      </c>
      <c r="I304" s="118"/>
      <c r="J304" s="23"/>
      <c r="K304" s="174"/>
      <c r="L304" s="118"/>
      <c r="M304" s="23"/>
      <c r="N304" s="224"/>
      <c r="O304" s="231" t="str">
        <f t="shared" si="93"/>
        <v/>
      </c>
    </row>
    <row r="305" spans="2:15" ht="15" x14ac:dyDescent="0.25">
      <c r="B305" s="53"/>
      <c r="C305" s="4"/>
      <c r="D305" s="4"/>
      <c r="E305" s="4"/>
      <c r="F305" s="59">
        <v>611000</v>
      </c>
      <c r="G305" s="70"/>
      <c r="H305" s="10" t="s">
        <v>57</v>
      </c>
      <c r="I305" s="109">
        <f t="shared" ref="I305:N305" si="113">SUM(I306:I308)</f>
        <v>462180</v>
      </c>
      <c r="J305" s="34">
        <f t="shared" si="113"/>
        <v>0</v>
      </c>
      <c r="K305" s="168">
        <f t="shared" si="113"/>
        <v>462180</v>
      </c>
      <c r="L305" s="109">
        <f t="shared" si="113"/>
        <v>0</v>
      </c>
      <c r="M305" s="34">
        <f t="shared" si="113"/>
        <v>0</v>
      </c>
      <c r="N305" s="209">
        <f t="shared" si="113"/>
        <v>0</v>
      </c>
      <c r="O305" s="235">
        <f t="shared" si="93"/>
        <v>0</v>
      </c>
    </row>
    <row r="306" spans="2:15" ht="14.25" x14ac:dyDescent="0.2">
      <c r="B306" s="52"/>
      <c r="C306" s="8"/>
      <c r="D306" s="8"/>
      <c r="E306" s="8"/>
      <c r="F306" s="60">
        <v>611100</v>
      </c>
      <c r="G306" s="71"/>
      <c r="H306" s="9" t="s">
        <v>68</v>
      </c>
      <c r="I306" s="122">
        <v>375100</v>
      </c>
      <c r="J306" s="36">
        <v>0</v>
      </c>
      <c r="K306" s="169">
        <f>SUM(I306:J306)</f>
        <v>375100</v>
      </c>
      <c r="L306" s="122"/>
      <c r="M306" s="36"/>
      <c r="N306" s="210">
        <f>SUM(L306:M306)</f>
        <v>0</v>
      </c>
      <c r="O306" s="231">
        <f t="shared" si="93"/>
        <v>0</v>
      </c>
    </row>
    <row r="307" spans="2:15" ht="14.25" x14ac:dyDescent="0.2">
      <c r="B307" s="52"/>
      <c r="C307" s="8"/>
      <c r="D307" s="8"/>
      <c r="E307" s="8"/>
      <c r="F307" s="60">
        <v>611200</v>
      </c>
      <c r="G307" s="71"/>
      <c r="H307" s="9" t="s">
        <v>69</v>
      </c>
      <c r="I307" s="122">
        <v>87080</v>
      </c>
      <c r="J307" s="36">
        <v>0</v>
      </c>
      <c r="K307" s="169">
        <f t="shared" ref="K307:K308" si="114">SUM(I307:J307)</f>
        <v>87080</v>
      </c>
      <c r="L307" s="122"/>
      <c r="M307" s="36"/>
      <c r="N307" s="210">
        <f t="shared" ref="N307:N308" si="115">SUM(L307:M307)</f>
        <v>0</v>
      </c>
      <c r="O307" s="231">
        <f t="shared" si="93"/>
        <v>0</v>
      </c>
    </row>
    <row r="308" spans="2:15" ht="14.25" x14ac:dyDescent="0.2">
      <c r="B308" s="52"/>
      <c r="C308" s="8"/>
      <c r="D308" s="8"/>
      <c r="E308" s="8"/>
      <c r="F308" s="60">
        <v>611200</v>
      </c>
      <c r="G308" s="71"/>
      <c r="H308" s="151" t="s">
        <v>83</v>
      </c>
      <c r="I308" s="110">
        <v>0</v>
      </c>
      <c r="J308" s="33">
        <v>0</v>
      </c>
      <c r="K308" s="169">
        <f t="shared" si="114"/>
        <v>0</v>
      </c>
      <c r="L308" s="110"/>
      <c r="M308" s="33"/>
      <c r="N308" s="210">
        <f t="shared" si="115"/>
        <v>0</v>
      </c>
      <c r="O308" s="231" t="str">
        <f t="shared" si="93"/>
        <v/>
      </c>
    </row>
    <row r="309" spans="2:15" ht="15" x14ac:dyDescent="0.25">
      <c r="B309" s="52"/>
      <c r="C309" s="8"/>
      <c r="D309" s="8"/>
      <c r="E309" s="8"/>
      <c r="F309" s="60"/>
      <c r="G309" s="71"/>
      <c r="H309" s="9"/>
      <c r="I309" s="109"/>
      <c r="J309" s="34"/>
      <c r="K309" s="168"/>
      <c r="L309" s="109"/>
      <c r="M309" s="34"/>
      <c r="N309" s="209"/>
      <c r="O309" s="231" t="str">
        <f t="shared" si="93"/>
        <v/>
      </c>
    </row>
    <row r="310" spans="2:15" ht="15" x14ac:dyDescent="0.25">
      <c r="B310" s="53"/>
      <c r="C310" s="4"/>
      <c r="D310" s="4"/>
      <c r="E310" s="4"/>
      <c r="F310" s="59">
        <v>612000</v>
      </c>
      <c r="G310" s="70"/>
      <c r="H310" s="10" t="s">
        <v>56</v>
      </c>
      <c r="I310" s="109">
        <f t="shared" ref="I310:N310" si="116">I311</f>
        <v>40350</v>
      </c>
      <c r="J310" s="34">
        <f t="shared" si="116"/>
        <v>0</v>
      </c>
      <c r="K310" s="168">
        <f t="shared" si="116"/>
        <v>40350</v>
      </c>
      <c r="L310" s="109">
        <f t="shared" si="116"/>
        <v>0</v>
      </c>
      <c r="M310" s="34">
        <f t="shared" si="116"/>
        <v>0</v>
      </c>
      <c r="N310" s="209">
        <f t="shared" si="116"/>
        <v>0</v>
      </c>
      <c r="O310" s="235">
        <f t="shared" ref="O310:O365" si="117">IF(K310=0,"",N310/K310*100)</f>
        <v>0</v>
      </c>
    </row>
    <row r="311" spans="2:15" ht="14.25" x14ac:dyDescent="0.2">
      <c r="B311" s="52"/>
      <c r="C311" s="8"/>
      <c r="D311" s="8"/>
      <c r="E311" s="8"/>
      <c r="F311" s="60">
        <v>612100</v>
      </c>
      <c r="G311" s="71"/>
      <c r="H311" s="148" t="s">
        <v>5</v>
      </c>
      <c r="I311" s="122">
        <v>40350</v>
      </c>
      <c r="J311" s="36">
        <v>0</v>
      </c>
      <c r="K311" s="169">
        <f>SUM(I311:J311)</f>
        <v>40350</v>
      </c>
      <c r="L311" s="122"/>
      <c r="M311" s="36"/>
      <c r="N311" s="210">
        <f>SUM(L311:M311)</f>
        <v>0</v>
      </c>
      <c r="O311" s="231">
        <f t="shared" si="117"/>
        <v>0</v>
      </c>
    </row>
    <row r="312" spans="2:15" ht="15" x14ac:dyDescent="0.25">
      <c r="B312" s="52"/>
      <c r="C312" s="8"/>
      <c r="D312" s="8"/>
      <c r="E312" s="8"/>
      <c r="F312" s="60"/>
      <c r="G312" s="71"/>
      <c r="H312" s="9"/>
      <c r="I312" s="113"/>
      <c r="J312" s="54"/>
      <c r="K312" s="171"/>
      <c r="L312" s="113"/>
      <c r="M312" s="54"/>
      <c r="N312" s="212"/>
      <c r="O312" s="231" t="str">
        <f t="shared" si="117"/>
        <v/>
      </c>
    </row>
    <row r="313" spans="2:15" ht="15" x14ac:dyDescent="0.25">
      <c r="B313" s="53"/>
      <c r="C313" s="4"/>
      <c r="D313" s="4"/>
      <c r="E313" s="4"/>
      <c r="F313" s="59">
        <v>613000</v>
      </c>
      <c r="G313" s="70"/>
      <c r="H313" s="10" t="s">
        <v>58</v>
      </c>
      <c r="I313" s="112">
        <f t="shared" ref="I313:N313" si="118">SUM(I314:I323)</f>
        <v>65540</v>
      </c>
      <c r="J313" s="57">
        <f t="shared" si="118"/>
        <v>0</v>
      </c>
      <c r="K313" s="171">
        <f t="shared" si="118"/>
        <v>65540</v>
      </c>
      <c r="L313" s="112">
        <f t="shared" si="118"/>
        <v>0</v>
      </c>
      <c r="M313" s="57">
        <f t="shared" si="118"/>
        <v>0</v>
      </c>
      <c r="N313" s="212">
        <f t="shared" si="118"/>
        <v>0</v>
      </c>
      <c r="O313" s="235">
        <f t="shared" si="117"/>
        <v>0</v>
      </c>
    </row>
    <row r="314" spans="2:15" ht="14.25" x14ac:dyDescent="0.2">
      <c r="B314" s="52"/>
      <c r="C314" s="8"/>
      <c r="D314" s="8"/>
      <c r="E314" s="8"/>
      <c r="F314" s="60">
        <v>613100</v>
      </c>
      <c r="G314" s="71"/>
      <c r="H314" s="9" t="s">
        <v>6</v>
      </c>
      <c r="I314" s="103">
        <v>2500</v>
      </c>
      <c r="J314" s="86">
        <v>0</v>
      </c>
      <c r="K314" s="169">
        <f t="shared" ref="K314:K323" si="119">SUM(I314:J314)</f>
        <v>2500</v>
      </c>
      <c r="L314" s="103"/>
      <c r="M314" s="86"/>
      <c r="N314" s="210">
        <f t="shared" ref="N314:N323" si="120">SUM(L314:M314)</f>
        <v>0</v>
      </c>
      <c r="O314" s="231">
        <f t="shared" si="117"/>
        <v>0</v>
      </c>
    </row>
    <row r="315" spans="2:15" ht="14.25" x14ac:dyDescent="0.2">
      <c r="B315" s="52"/>
      <c r="C315" s="8"/>
      <c r="D315" s="8"/>
      <c r="E315" s="8"/>
      <c r="F315" s="60">
        <v>613200</v>
      </c>
      <c r="G315" s="71"/>
      <c r="H315" s="9" t="s">
        <v>7</v>
      </c>
      <c r="I315" s="103">
        <v>28000</v>
      </c>
      <c r="J315" s="86">
        <v>0</v>
      </c>
      <c r="K315" s="169">
        <f t="shared" si="119"/>
        <v>28000</v>
      </c>
      <c r="L315" s="103"/>
      <c r="M315" s="86"/>
      <c r="N315" s="210">
        <f t="shared" si="120"/>
        <v>0</v>
      </c>
      <c r="O315" s="231">
        <f t="shared" si="117"/>
        <v>0</v>
      </c>
    </row>
    <row r="316" spans="2:15" ht="14.25" x14ac:dyDescent="0.2">
      <c r="B316" s="52"/>
      <c r="C316" s="8"/>
      <c r="D316" s="8"/>
      <c r="E316" s="8"/>
      <c r="F316" s="60">
        <v>613300</v>
      </c>
      <c r="G316" s="71"/>
      <c r="H316" s="9" t="s">
        <v>70</v>
      </c>
      <c r="I316" s="103">
        <v>3500</v>
      </c>
      <c r="J316" s="86">
        <v>0</v>
      </c>
      <c r="K316" s="169">
        <f t="shared" si="119"/>
        <v>3500</v>
      </c>
      <c r="L316" s="103"/>
      <c r="M316" s="86"/>
      <c r="N316" s="210">
        <f t="shared" si="120"/>
        <v>0</v>
      </c>
      <c r="O316" s="231">
        <f t="shared" si="117"/>
        <v>0</v>
      </c>
    </row>
    <row r="317" spans="2:15" ht="14.25" x14ac:dyDescent="0.2">
      <c r="B317" s="52"/>
      <c r="C317" s="8"/>
      <c r="D317" s="8"/>
      <c r="E317" s="8"/>
      <c r="F317" s="60">
        <v>613400</v>
      </c>
      <c r="G317" s="71"/>
      <c r="H317" s="9" t="s">
        <v>59</v>
      </c>
      <c r="I317" s="103">
        <v>9500</v>
      </c>
      <c r="J317" s="86">
        <v>0</v>
      </c>
      <c r="K317" s="169">
        <f t="shared" si="119"/>
        <v>9500</v>
      </c>
      <c r="L317" s="103"/>
      <c r="M317" s="86"/>
      <c r="N317" s="210">
        <f t="shared" si="120"/>
        <v>0</v>
      </c>
      <c r="O317" s="231">
        <f t="shared" si="117"/>
        <v>0</v>
      </c>
    </row>
    <row r="318" spans="2:15" ht="14.25" x14ac:dyDescent="0.2">
      <c r="B318" s="52"/>
      <c r="C318" s="8"/>
      <c r="D318" s="8"/>
      <c r="E318" s="8"/>
      <c r="F318" s="60">
        <v>613500</v>
      </c>
      <c r="G318" s="71"/>
      <c r="H318" s="9" t="s">
        <v>8</v>
      </c>
      <c r="I318" s="103">
        <v>600</v>
      </c>
      <c r="J318" s="86">
        <v>0</v>
      </c>
      <c r="K318" s="169">
        <f t="shared" si="119"/>
        <v>600</v>
      </c>
      <c r="L318" s="103"/>
      <c r="M318" s="86"/>
      <c r="N318" s="210">
        <f t="shared" si="120"/>
        <v>0</v>
      </c>
      <c r="O318" s="231">
        <f t="shared" si="117"/>
        <v>0</v>
      </c>
    </row>
    <row r="319" spans="2:15" ht="14.25" x14ac:dyDescent="0.2">
      <c r="B319" s="52"/>
      <c r="C319" s="8"/>
      <c r="D319" s="8"/>
      <c r="E319" s="8"/>
      <c r="F319" s="60">
        <v>613600</v>
      </c>
      <c r="G319" s="71"/>
      <c r="H319" s="9" t="s">
        <v>71</v>
      </c>
      <c r="I319" s="103">
        <v>0</v>
      </c>
      <c r="J319" s="86">
        <v>0</v>
      </c>
      <c r="K319" s="169">
        <f t="shared" si="119"/>
        <v>0</v>
      </c>
      <c r="L319" s="103"/>
      <c r="M319" s="86"/>
      <c r="N319" s="210">
        <f t="shared" si="120"/>
        <v>0</v>
      </c>
      <c r="O319" s="231" t="str">
        <f t="shared" si="117"/>
        <v/>
      </c>
    </row>
    <row r="320" spans="2:15" ht="14.25" x14ac:dyDescent="0.2">
      <c r="B320" s="52"/>
      <c r="C320" s="8"/>
      <c r="D320" s="8"/>
      <c r="E320" s="8"/>
      <c r="F320" s="60">
        <v>613700</v>
      </c>
      <c r="G320" s="71"/>
      <c r="H320" s="9" t="s">
        <v>9</v>
      </c>
      <c r="I320" s="103">
        <v>7000</v>
      </c>
      <c r="J320" s="86">
        <v>0</v>
      </c>
      <c r="K320" s="169">
        <f t="shared" si="119"/>
        <v>7000</v>
      </c>
      <c r="L320" s="103"/>
      <c r="M320" s="86"/>
      <c r="N320" s="210">
        <f t="shared" si="120"/>
        <v>0</v>
      </c>
      <c r="O320" s="231">
        <f t="shared" si="117"/>
        <v>0</v>
      </c>
    </row>
    <row r="321" spans="2:15" ht="14.25" x14ac:dyDescent="0.2">
      <c r="B321" s="52"/>
      <c r="C321" s="8"/>
      <c r="D321" s="8"/>
      <c r="E321" s="8"/>
      <c r="F321" s="60">
        <v>613800</v>
      </c>
      <c r="G321" s="71"/>
      <c r="H321" s="9" t="s">
        <v>60</v>
      </c>
      <c r="I321" s="103">
        <v>440</v>
      </c>
      <c r="J321" s="86">
        <v>0</v>
      </c>
      <c r="K321" s="169">
        <f t="shared" si="119"/>
        <v>440</v>
      </c>
      <c r="L321" s="103"/>
      <c r="M321" s="86"/>
      <c r="N321" s="210">
        <f t="shared" si="120"/>
        <v>0</v>
      </c>
      <c r="O321" s="231">
        <f t="shared" si="117"/>
        <v>0</v>
      </c>
    </row>
    <row r="322" spans="2:15" ht="14.25" x14ac:dyDescent="0.2">
      <c r="B322" s="52"/>
      <c r="C322" s="8"/>
      <c r="D322" s="8"/>
      <c r="E322" s="8"/>
      <c r="F322" s="60">
        <v>613900</v>
      </c>
      <c r="G322" s="71"/>
      <c r="H322" s="9" t="s">
        <v>61</v>
      </c>
      <c r="I322" s="103">
        <v>14000</v>
      </c>
      <c r="J322" s="86">
        <v>0</v>
      </c>
      <c r="K322" s="169">
        <f t="shared" si="119"/>
        <v>14000</v>
      </c>
      <c r="L322" s="103"/>
      <c r="M322" s="86"/>
      <c r="N322" s="210">
        <f t="shared" si="120"/>
        <v>0</v>
      </c>
      <c r="O322" s="231">
        <f t="shared" si="117"/>
        <v>0</v>
      </c>
    </row>
    <row r="323" spans="2:15" ht="14.25" x14ac:dyDescent="0.2">
      <c r="B323" s="52"/>
      <c r="C323" s="8"/>
      <c r="D323" s="8"/>
      <c r="E323" s="8"/>
      <c r="F323" s="60">
        <v>613900</v>
      </c>
      <c r="G323" s="71"/>
      <c r="H323" s="151" t="s">
        <v>84</v>
      </c>
      <c r="I323" s="103">
        <v>0</v>
      </c>
      <c r="J323" s="86">
        <v>0</v>
      </c>
      <c r="K323" s="169">
        <f t="shared" si="119"/>
        <v>0</v>
      </c>
      <c r="L323" s="103"/>
      <c r="M323" s="86"/>
      <c r="N323" s="210">
        <f t="shared" si="120"/>
        <v>0</v>
      </c>
      <c r="O323" s="231" t="str">
        <f t="shared" si="117"/>
        <v/>
      </c>
    </row>
    <row r="324" spans="2:15" ht="15" x14ac:dyDescent="0.25">
      <c r="B324" s="52"/>
      <c r="C324" s="8"/>
      <c r="D324" s="8"/>
      <c r="E324" s="8"/>
      <c r="F324" s="60"/>
      <c r="G324" s="71"/>
      <c r="H324" s="9"/>
      <c r="I324" s="113"/>
      <c r="J324" s="54"/>
      <c r="K324" s="171"/>
      <c r="L324" s="113"/>
      <c r="M324" s="54"/>
      <c r="N324" s="212"/>
      <c r="O324" s="231" t="str">
        <f t="shared" si="117"/>
        <v/>
      </c>
    </row>
    <row r="325" spans="2:15" ht="15" x14ac:dyDescent="0.25">
      <c r="B325" s="53"/>
      <c r="C325" s="4"/>
      <c r="D325" s="4"/>
      <c r="E325" s="4"/>
      <c r="F325" s="59">
        <v>821000</v>
      </c>
      <c r="G325" s="70"/>
      <c r="H325" s="10" t="s">
        <v>12</v>
      </c>
      <c r="I325" s="113">
        <f t="shared" ref="I325:N325" si="121">SUM(I326:I327)</f>
        <v>3500</v>
      </c>
      <c r="J325" s="54">
        <f t="shared" si="121"/>
        <v>0</v>
      </c>
      <c r="K325" s="171">
        <f t="shared" si="121"/>
        <v>3500</v>
      </c>
      <c r="L325" s="113">
        <f t="shared" si="121"/>
        <v>0</v>
      </c>
      <c r="M325" s="54">
        <f t="shared" si="121"/>
        <v>0</v>
      </c>
      <c r="N325" s="212">
        <f t="shared" si="121"/>
        <v>0</v>
      </c>
      <c r="O325" s="235">
        <f t="shared" si="117"/>
        <v>0</v>
      </c>
    </row>
    <row r="326" spans="2:15" ht="14.25" x14ac:dyDescent="0.2">
      <c r="B326" s="52"/>
      <c r="C326" s="8"/>
      <c r="D326" s="8"/>
      <c r="E326" s="8"/>
      <c r="F326" s="60">
        <v>821200</v>
      </c>
      <c r="G326" s="71"/>
      <c r="H326" s="9" t="s">
        <v>13</v>
      </c>
      <c r="I326" s="119">
        <v>0</v>
      </c>
      <c r="J326" s="56">
        <v>0</v>
      </c>
      <c r="K326" s="169">
        <f t="shared" ref="K326:K327" si="122">SUM(I326:J326)</f>
        <v>0</v>
      </c>
      <c r="L326" s="119"/>
      <c r="M326" s="56"/>
      <c r="N326" s="210">
        <f t="shared" ref="N326:N327" si="123">SUM(L326:M326)</f>
        <v>0</v>
      </c>
      <c r="O326" s="231" t="str">
        <f t="shared" si="117"/>
        <v/>
      </c>
    </row>
    <row r="327" spans="2:15" ht="14.25" x14ac:dyDescent="0.2">
      <c r="B327" s="52"/>
      <c r="C327" s="8"/>
      <c r="D327" s="8"/>
      <c r="E327" s="8"/>
      <c r="F327" s="60">
        <v>821300</v>
      </c>
      <c r="G327" s="71"/>
      <c r="H327" s="9" t="s">
        <v>14</v>
      </c>
      <c r="I327" s="119">
        <v>3500</v>
      </c>
      <c r="J327" s="56">
        <v>0</v>
      </c>
      <c r="K327" s="169">
        <f t="shared" si="122"/>
        <v>3500</v>
      </c>
      <c r="L327" s="119"/>
      <c r="M327" s="56"/>
      <c r="N327" s="210">
        <f t="shared" si="123"/>
        <v>0</v>
      </c>
      <c r="O327" s="231">
        <f t="shared" si="117"/>
        <v>0</v>
      </c>
    </row>
    <row r="328" spans="2:15" ht="14.25" x14ac:dyDescent="0.2">
      <c r="B328" s="52"/>
      <c r="C328" s="8"/>
      <c r="D328" s="8"/>
      <c r="E328" s="8"/>
      <c r="F328" s="60"/>
      <c r="G328" s="71"/>
      <c r="H328" s="9"/>
      <c r="I328" s="119"/>
      <c r="J328" s="56"/>
      <c r="K328" s="170"/>
      <c r="L328" s="119"/>
      <c r="M328" s="56"/>
      <c r="N328" s="211"/>
      <c r="O328" s="231" t="str">
        <f t="shared" si="117"/>
        <v/>
      </c>
    </row>
    <row r="329" spans="2:15" ht="15" x14ac:dyDescent="0.25">
      <c r="B329" s="53"/>
      <c r="C329" s="4"/>
      <c r="D329" s="4"/>
      <c r="E329" s="4"/>
      <c r="F329" s="59"/>
      <c r="G329" s="70"/>
      <c r="H329" s="10" t="s">
        <v>15</v>
      </c>
      <c r="I329" s="114" t="s">
        <v>318</v>
      </c>
      <c r="J329" s="49"/>
      <c r="K329" s="172" t="s">
        <v>318</v>
      </c>
      <c r="L329" s="114"/>
      <c r="M329" s="49"/>
      <c r="N329" s="213"/>
      <c r="O329" s="231"/>
    </row>
    <row r="330" spans="2:15" ht="15" x14ac:dyDescent="0.25">
      <c r="B330" s="53"/>
      <c r="C330" s="4"/>
      <c r="D330" s="4"/>
      <c r="E330" s="4"/>
      <c r="F330" s="59"/>
      <c r="G330" s="70"/>
      <c r="H330" s="4" t="s">
        <v>24</v>
      </c>
      <c r="I330" s="113">
        <f t="shared" ref="I330:N330" si="124">I305+I310+I313+I325</f>
        <v>571570</v>
      </c>
      <c r="J330" s="54">
        <f t="shared" si="124"/>
        <v>0</v>
      </c>
      <c r="K330" s="171">
        <f t="shared" si="124"/>
        <v>571570</v>
      </c>
      <c r="L330" s="113">
        <f t="shared" si="124"/>
        <v>0</v>
      </c>
      <c r="M330" s="54">
        <f t="shared" si="124"/>
        <v>0</v>
      </c>
      <c r="N330" s="212">
        <f t="shared" si="124"/>
        <v>0</v>
      </c>
      <c r="O330" s="235">
        <f t="shared" si="117"/>
        <v>0</v>
      </c>
    </row>
    <row r="331" spans="2:15" ht="15" x14ac:dyDescent="0.25">
      <c r="B331" s="53"/>
      <c r="C331" s="4"/>
      <c r="D331" s="4"/>
      <c r="E331" s="4"/>
      <c r="F331" s="59"/>
      <c r="G331" s="70"/>
      <c r="H331" s="4" t="s">
        <v>16</v>
      </c>
      <c r="I331" s="113"/>
      <c r="J331" s="54"/>
      <c r="K331" s="171"/>
      <c r="L331" s="113"/>
      <c r="M331" s="54"/>
      <c r="N331" s="212"/>
      <c r="O331" s="231" t="str">
        <f t="shared" si="117"/>
        <v/>
      </c>
    </row>
    <row r="332" spans="2:15" ht="14.25" x14ac:dyDescent="0.2">
      <c r="B332" s="53"/>
      <c r="C332" s="4"/>
      <c r="D332" s="4"/>
      <c r="E332" s="4"/>
      <c r="F332" s="59"/>
      <c r="G332" s="70"/>
      <c r="H332" s="4" t="s">
        <v>17</v>
      </c>
      <c r="I332" s="111"/>
      <c r="J332" s="48"/>
      <c r="K332" s="170"/>
      <c r="L332" s="111"/>
      <c r="M332" s="48"/>
      <c r="N332" s="211"/>
      <c r="O332" s="231" t="str">
        <f t="shared" si="117"/>
        <v/>
      </c>
    </row>
    <row r="333" spans="2:15" ht="15" thickBot="1" x14ac:dyDescent="0.25">
      <c r="B333" s="6"/>
      <c r="C333" s="7"/>
      <c r="D333" s="7"/>
      <c r="E333" s="7"/>
      <c r="F333" s="61"/>
      <c r="G333" s="72"/>
      <c r="H333" s="7"/>
      <c r="I333" s="115"/>
      <c r="J333" s="13"/>
      <c r="K333" s="173"/>
      <c r="L333" s="115"/>
      <c r="M333" s="13"/>
      <c r="N333" s="214"/>
      <c r="O333" s="234" t="str">
        <f t="shared" si="117"/>
        <v/>
      </c>
    </row>
    <row r="334" spans="2:15" x14ac:dyDescent="0.2">
      <c r="O334" s="237" t="str">
        <f t="shared" si="117"/>
        <v/>
      </c>
    </row>
    <row r="335" spans="2:15" ht="15" x14ac:dyDescent="0.25">
      <c r="B335" s="2" t="s">
        <v>44</v>
      </c>
      <c r="C335" s="3" t="s">
        <v>45</v>
      </c>
      <c r="D335" s="3" t="s">
        <v>48</v>
      </c>
      <c r="E335" s="139" t="s">
        <v>163</v>
      </c>
      <c r="F335" s="51"/>
      <c r="G335" s="51"/>
      <c r="H335" s="189" t="s">
        <v>200</v>
      </c>
      <c r="I335" s="118"/>
      <c r="J335" s="23"/>
      <c r="K335" s="174"/>
      <c r="L335" s="118"/>
      <c r="M335" s="23"/>
      <c r="N335" s="224"/>
      <c r="O335" s="236" t="str">
        <f t="shared" si="117"/>
        <v/>
      </c>
    </row>
    <row r="336" spans="2:15" ht="15" x14ac:dyDescent="0.25">
      <c r="B336" s="53"/>
      <c r="C336" s="4"/>
      <c r="D336" s="4"/>
      <c r="E336" s="4"/>
      <c r="F336" s="59">
        <v>611000</v>
      </c>
      <c r="G336" s="70"/>
      <c r="H336" s="10" t="s">
        <v>57</v>
      </c>
      <c r="I336" s="109">
        <f t="shared" ref="I336:N336" si="125">SUM(I337:I339)</f>
        <v>763800</v>
      </c>
      <c r="J336" s="34">
        <f t="shared" si="125"/>
        <v>0</v>
      </c>
      <c r="K336" s="168">
        <f t="shared" si="125"/>
        <v>763800</v>
      </c>
      <c r="L336" s="109">
        <f t="shared" si="125"/>
        <v>0</v>
      </c>
      <c r="M336" s="34">
        <f t="shared" si="125"/>
        <v>0</v>
      </c>
      <c r="N336" s="209">
        <f t="shared" si="125"/>
        <v>0</v>
      </c>
      <c r="O336" s="235">
        <f t="shared" si="117"/>
        <v>0</v>
      </c>
    </row>
    <row r="337" spans="2:15" ht="14.25" x14ac:dyDescent="0.2">
      <c r="B337" s="52"/>
      <c r="C337" s="8"/>
      <c r="D337" s="8"/>
      <c r="E337" s="8"/>
      <c r="F337" s="60">
        <v>611100</v>
      </c>
      <c r="G337" s="71"/>
      <c r="H337" s="9" t="s">
        <v>68</v>
      </c>
      <c r="I337" s="122">
        <v>637780</v>
      </c>
      <c r="J337" s="36">
        <v>0</v>
      </c>
      <c r="K337" s="169">
        <f>SUM(I337:J337)</f>
        <v>637780</v>
      </c>
      <c r="L337" s="122"/>
      <c r="M337" s="36"/>
      <c r="N337" s="210">
        <f>SUM(L337:M337)</f>
        <v>0</v>
      </c>
      <c r="O337" s="231">
        <f t="shared" si="117"/>
        <v>0</v>
      </c>
    </row>
    <row r="338" spans="2:15" ht="14.25" x14ac:dyDescent="0.2">
      <c r="B338" s="52"/>
      <c r="C338" s="8"/>
      <c r="D338" s="8"/>
      <c r="E338" s="8"/>
      <c r="F338" s="60">
        <v>611200</v>
      </c>
      <c r="G338" s="71"/>
      <c r="H338" s="9" t="s">
        <v>69</v>
      </c>
      <c r="I338" s="122">
        <v>126020</v>
      </c>
      <c r="J338" s="36">
        <v>0</v>
      </c>
      <c r="K338" s="169">
        <f t="shared" ref="K338:K339" si="126">SUM(I338:J338)</f>
        <v>126020</v>
      </c>
      <c r="L338" s="122"/>
      <c r="M338" s="36"/>
      <c r="N338" s="210">
        <f t="shared" ref="N338:N339" si="127">SUM(L338:M338)</f>
        <v>0</v>
      </c>
      <c r="O338" s="231">
        <f t="shared" si="117"/>
        <v>0</v>
      </c>
    </row>
    <row r="339" spans="2:15" ht="14.25" x14ac:dyDescent="0.2">
      <c r="B339" s="52"/>
      <c r="C339" s="8"/>
      <c r="D339" s="8"/>
      <c r="E339" s="8"/>
      <c r="F339" s="60">
        <v>611200</v>
      </c>
      <c r="G339" s="71"/>
      <c r="H339" s="151" t="s">
        <v>83</v>
      </c>
      <c r="I339" s="110">
        <v>0</v>
      </c>
      <c r="J339" s="33">
        <v>0</v>
      </c>
      <c r="K339" s="169">
        <f t="shared" si="126"/>
        <v>0</v>
      </c>
      <c r="L339" s="110"/>
      <c r="M339" s="33"/>
      <c r="N339" s="210">
        <f t="shared" si="127"/>
        <v>0</v>
      </c>
      <c r="O339" s="231" t="str">
        <f t="shared" si="117"/>
        <v/>
      </c>
    </row>
    <row r="340" spans="2:15" ht="15" x14ac:dyDescent="0.25">
      <c r="B340" s="52"/>
      <c r="C340" s="8"/>
      <c r="D340" s="8"/>
      <c r="E340" s="8"/>
      <c r="F340" s="60"/>
      <c r="G340" s="71"/>
      <c r="H340" s="9"/>
      <c r="I340" s="109"/>
      <c r="J340" s="34"/>
      <c r="K340" s="168"/>
      <c r="L340" s="109"/>
      <c r="M340" s="34"/>
      <c r="N340" s="209"/>
      <c r="O340" s="231" t="str">
        <f t="shared" si="117"/>
        <v/>
      </c>
    </row>
    <row r="341" spans="2:15" ht="15" x14ac:dyDescent="0.25">
      <c r="B341" s="53"/>
      <c r="C341" s="4"/>
      <c r="D341" s="4"/>
      <c r="E341" s="4"/>
      <c r="F341" s="59">
        <v>612000</v>
      </c>
      <c r="G341" s="70"/>
      <c r="H341" s="10" t="s">
        <v>56</v>
      </c>
      <c r="I341" s="109">
        <f t="shared" ref="I341:N341" si="128">I342</f>
        <v>68140</v>
      </c>
      <c r="J341" s="34">
        <f t="shared" si="128"/>
        <v>0</v>
      </c>
      <c r="K341" s="168">
        <f t="shared" si="128"/>
        <v>68140</v>
      </c>
      <c r="L341" s="109">
        <f t="shared" si="128"/>
        <v>0</v>
      </c>
      <c r="M341" s="34">
        <f t="shared" si="128"/>
        <v>0</v>
      </c>
      <c r="N341" s="209">
        <f t="shared" si="128"/>
        <v>0</v>
      </c>
      <c r="O341" s="235">
        <f t="shared" si="117"/>
        <v>0</v>
      </c>
    </row>
    <row r="342" spans="2:15" ht="14.25" x14ac:dyDescent="0.2">
      <c r="B342" s="52"/>
      <c r="C342" s="8"/>
      <c r="D342" s="8"/>
      <c r="E342" s="8"/>
      <c r="F342" s="60">
        <v>612100</v>
      </c>
      <c r="G342" s="71"/>
      <c r="H342" s="148" t="s">
        <v>5</v>
      </c>
      <c r="I342" s="122">
        <v>68140</v>
      </c>
      <c r="J342" s="36">
        <v>0</v>
      </c>
      <c r="K342" s="169">
        <f>SUM(I342:J342)</f>
        <v>68140</v>
      </c>
      <c r="L342" s="122"/>
      <c r="M342" s="36"/>
      <c r="N342" s="210">
        <f>SUM(L342:M342)</f>
        <v>0</v>
      </c>
      <c r="O342" s="231">
        <f t="shared" si="117"/>
        <v>0</v>
      </c>
    </row>
    <row r="343" spans="2:15" ht="15" x14ac:dyDescent="0.25">
      <c r="B343" s="52"/>
      <c r="C343" s="8"/>
      <c r="D343" s="8"/>
      <c r="E343" s="8"/>
      <c r="F343" s="60"/>
      <c r="G343" s="71"/>
      <c r="H343" s="9"/>
      <c r="I343" s="113"/>
      <c r="J343" s="54"/>
      <c r="K343" s="171"/>
      <c r="L343" s="113"/>
      <c r="M343" s="54"/>
      <c r="N343" s="212"/>
      <c r="O343" s="231" t="str">
        <f t="shared" si="117"/>
        <v/>
      </c>
    </row>
    <row r="344" spans="2:15" ht="15" x14ac:dyDescent="0.25">
      <c r="B344" s="53"/>
      <c r="C344" s="4"/>
      <c r="D344" s="4"/>
      <c r="E344" s="4"/>
      <c r="F344" s="59">
        <v>613000</v>
      </c>
      <c r="G344" s="70"/>
      <c r="H344" s="10" t="s">
        <v>58</v>
      </c>
      <c r="I344" s="112">
        <f t="shared" ref="I344:N344" si="129">SUM(I345:I354)</f>
        <v>82420</v>
      </c>
      <c r="J344" s="57">
        <f t="shared" si="129"/>
        <v>0</v>
      </c>
      <c r="K344" s="171">
        <f t="shared" si="129"/>
        <v>82420</v>
      </c>
      <c r="L344" s="112">
        <f t="shared" si="129"/>
        <v>0</v>
      </c>
      <c r="M344" s="57">
        <f t="shared" si="129"/>
        <v>0</v>
      </c>
      <c r="N344" s="212">
        <f t="shared" si="129"/>
        <v>0</v>
      </c>
      <c r="O344" s="235">
        <f t="shared" si="117"/>
        <v>0</v>
      </c>
    </row>
    <row r="345" spans="2:15" ht="14.25" x14ac:dyDescent="0.2">
      <c r="B345" s="52"/>
      <c r="C345" s="8"/>
      <c r="D345" s="8"/>
      <c r="E345" s="8"/>
      <c r="F345" s="60">
        <v>613100</v>
      </c>
      <c r="G345" s="71"/>
      <c r="H345" s="9" t="s">
        <v>6</v>
      </c>
      <c r="I345" s="103">
        <v>5500</v>
      </c>
      <c r="J345" s="86">
        <v>0</v>
      </c>
      <c r="K345" s="169">
        <f t="shared" ref="K345:K354" si="130">SUM(I345:J345)</f>
        <v>5500</v>
      </c>
      <c r="L345" s="103"/>
      <c r="M345" s="86"/>
      <c r="N345" s="210">
        <f t="shared" ref="N345:N354" si="131">SUM(L345:M345)</f>
        <v>0</v>
      </c>
      <c r="O345" s="231">
        <f t="shared" si="117"/>
        <v>0</v>
      </c>
    </row>
    <row r="346" spans="2:15" ht="14.25" x14ac:dyDescent="0.2">
      <c r="B346" s="52"/>
      <c r="C346" s="8"/>
      <c r="D346" s="8"/>
      <c r="E346" s="8"/>
      <c r="F346" s="60">
        <v>613200</v>
      </c>
      <c r="G346" s="71"/>
      <c r="H346" s="9" t="s">
        <v>7</v>
      </c>
      <c r="I346" s="103">
        <v>40000</v>
      </c>
      <c r="J346" s="86">
        <v>0</v>
      </c>
      <c r="K346" s="169">
        <f t="shared" si="130"/>
        <v>40000</v>
      </c>
      <c r="L346" s="103"/>
      <c r="M346" s="86"/>
      <c r="N346" s="210">
        <f t="shared" si="131"/>
        <v>0</v>
      </c>
      <c r="O346" s="231">
        <f t="shared" si="117"/>
        <v>0</v>
      </c>
    </row>
    <row r="347" spans="2:15" ht="14.25" x14ac:dyDescent="0.2">
      <c r="B347" s="52"/>
      <c r="C347" s="8"/>
      <c r="D347" s="8"/>
      <c r="E347" s="8"/>
      <c r="F347" s="60">
        <v>613300</v>
      </c>
      <c r="G347" s="71"/>
      <c r="H347" s="9" t="s">
        <v>70</v>
      </c>
      <c r="I347" s="103">
        <v>2200</v>
      </c>
      <c r="J347" s="86">
        <v>0</v>
      </c>
      <c r="K347" s="169">
        <f t="shared" si="130"/>
        <v>2200</v>
      </c>
      <c r="L347" s="103"/>
      <c r="M347" s="86"/>
      <c r="N347" s="210">
        <f t="shared" si="131"/>
        <v>0</v>
      </c>
      <c r="O347" s="231">
        <f t="shared" si="117"/>
        <v>0</v>
      </c>
    </row>
    <row r="348" spans="2:15" ht="14.25" x14ac:dyDescent="0.2">
      <c r="B348" s="52"/>
      <c r="C348" s="8"/>
      <c r="D348" s="8"/>
      <c r="E348" s="8"/>
      <c r="F348" s="60">
        <v>613400</v>
      </c>
      <c r="G348" s="71"/>
      <c r="H348" s="9" t="s">
        <v>59</v>
      </c>
      <c r="I348" s="103">
        <v>10000</v>
      </c>
      <c r="J348" s="86">
        <v>0</v>
      </c>
      <c r="K348" s="169">
        <f t="shared" si="130"/>
        <v>10000</v>
      </c>
      <c r="L348" s="103"/>
      <c r="M348" s="86"/>
      <c r="N348" s="210">
        <f t="shared" si="131"/>
        <v>0</v>
      </c>
      <c r="O348" s="231">
        <f t="shared" si="117"/>
        <v>0</v>
      </c>
    </row>
    <row r="349" spans="2:15" ht="14.25" x14ac:dyDescent="0.2">
      <c r="B349" s="52"/>
      <c r="C349" s="8"/>
      <c r="D349" s="8"/>
      <c r="E349" s="8"/>
      <c r="F349" s="60">
        <v>613500</v>
      </c>
      <c r="G349" s="71"/>
      <c r="H349" s="9" t="s">
        <v>8</v>
      </c>
      <c r="I349" s="103">
        <v>1000</v>
      </c>
      <c r="J349" s="86">
        <v>0</v>
      </c>
      <c r="K349" s="169">
        <f t="shared" si="130"/>
        <v>1000</v>
      </c>
      <c r="L349" s="103"/>
      <c r="M349" s="86"/>
      <c r="N349" s="210">
        <f t="shared" si="131"/>
        <v>0</v>
      </c>
      <c r="O349" s="231">
        <f t="shared" si="117"/>
        <v>0</v>
      </c>
    </row>
    <row r="350" spans="2:15" ht="14.25" x14ac:dyDescent="0.2">
      <c r="B350" s="52"/>
      <c r="C350" s="8"/>
      <c r="D350" s="8"/>
      <c r="E350" s="8"/>
      <c r="F350" s="60">
        <v>613600</v>
      </c>
      <c r="G350" s="71"/>
      <c r="H350" s="9" t="s">
        <v>71</v>
      </c>
      <c r="I350" s="103">
        <v>0</v>
      </c>
      <c r="J350" s="86">
        <v>0</v>
      </c>
      <c r="K350" s="169">
        <f t="shared" si="130"/>
        <v>0</v>
      </c>
      <c r="L350" s="103"/>
      <c r="M350" s="86"/>
      <c r="N350" s="210">
        <f t="shared" si="131"/>
        <v>0</v>
      </c>
      <c r="O350" s="231" t="str">
        <f t="shared" si="117"/>
        <v/>
      </c>
    </row>
    <row r="351" spans="2:15" ht="14.25" x14ac:dyDescent="0.2">
      <c r="B351" s="52"/>
      <c r="C351" s="8"/>
      <c r="D351" s="8"/>
      <c r="E351" s="8"/>
      <c r="F351" s="60">
        <v>613700</v>
      </c>
      <c r="G351" s="71"/>
      <c r="H351" s="9" t="s">
        <v>9</v>
      </c>
      <c r="I351" s="103">
        <v>12000</v>
      </c>
      <c r="J351" s="86">
        <v>0</v>
      </c>
      <c r="K351" s="169">
        <f t="shared" si="130"/>
        <v>12000</v>
      </c>
      <c r="L351" s="103"/>
      <c r="M351" s="86"/>
      <c r="N351" s="210">
        <f t="shared" si="131"/>
        <v>0</v>
      </c>
      <c r="O351" s="231">
        <f t="shared" si="117"/>
        <v>0</v>
      </c>
    </row>
    <row r="352" spans="2:15" ht="14.25" x14ac:dyDescent="0.2">
      <c r="B352" s="52"/>
      <c r="C352" s="8"/>
      <c r="D352" s="8"/>
      <c r="E352" s="8"/>
      <c r="F352" s="60">
        <v>613800</v>
      </c>
      <c r="G352" s="71"/>
      <c r="H352" s="9" t="s">
        <v>60</v>
      </c>
      <c r="I352" s="103">
        <v>720</v>
      </c>
      <c r="J352" s="86">
        <v>0</v>
      </c>
      <c r="K352" s="169">
        <f t="shared" si="130"/>
        <v>720</v>
      </c>
      <c r="L352" s="103"/>
      <c r="M352" s="86"/>
      <c r="N352" s="210">
        <f t="shared" si="131"/>
        <v>0</v>
      </c>
      <c r="O352" s="231">
        <f t="shared" si="117"/>
        <v>0</v>
      </c>
    </row>
    <row r="353" spans="2:15" ht="14.25" x14ac:dyDescent="0.2">
      <c r="B353" s="52"/>
      <c r="C353" s="8"/>
      <c r="D353" s="8"/>
      <c r="E353" s="8"/>
      <c r="F353" s="60">
        <v>613900</v>
      </c>
      <c r="G353" s="71"/>
      <c r="H353" s="9" t="s">
        <v>61</v>
      </c>
      <c r="I353" s="103">
        <v>11000</v>
      </c>
      <c r="J353" s="86">
        <v>0</v>
      </c>
      <c r="K353" s="169">
        <f t="shared" si="130"/>
        <v>11000</v>
      </c>
      <c r="L353" s="103"/>
      <c r="M353" s="86"/>
      <c r="N353" s="210">
        <f t="shared" si="131"/>
        <v>0</v>
      </c>
      <c r="O353" s="231">
        <f t="shared" si="117"/>
        <v>0</v>
      </c>
    </row>
    <row r="354" spans="2:15" ht="14.25" x14ac:dyDescent="0.2">
      <c r="B354" s="52"/>
      <c r="C354" s="8"/>
      <c r="D354" s="8"/>
      <c r="E354" s="8"/>
      <c r="F354" s="60">
        <v>613900</v>
      </c>
      <c r="G354" s="71"/>
      <c r="H354" s="151" t="s">
        <v>84</v>
      </c>
      <c r="I354" s="103">
        <v>0</v>
      </c>
      <c r="J354" s="86">
        <v>0</v>
      </c>
      <c r="K354" s="169">
        <f t="shared" si="130"/>
        <v>0</v>
      </c>
      <c r="L354" s="103"/>
      <c r="M354" s="86"/>
      <c r="N354" s="210">
        <f t="shared" si="131"/>
        <v>0</v>
      </c>
      <c r="O354" s="231" t="str">
        <f t="shared" si="117"/>
        <v/>
      </c>
    </row>
    <row r="355" spans="2:15" ht="14.25" x14ac:dyDescent="0.2">
      <c r="B355" s="53"/>
      <c r="C355" s="4"/>
      <c r="D355" s="4"/>
      <c r="E355" s="4"/>
      <c r="F355" s="59"/>
      <c r="G355" s="70"/>
      <c r="H355" s="10"/>
      <c r="I355" s="119"/>
      <c r="J355" s="56"/>
      <c r="K355" s="170"/>
      <c r="L355" s="119"/>
      <c r="M355" s="56"/>
      <c r="N355" s="211"/>
      <c r="O355" s="231" t="str">
        <f t="shared" si="117"/>
        <v/>
      </c>
    </row>
    <row r="356" spans="2:15" ht="15" x14ac:dyDescent="0.25">
      <c r="B356" s="53"/>
      <c r="C356" s="4"/>
      <c r="D356" s="4"/>
      <c r="E356" s="4"/>
      <c r="F356" s="59">
        <v>821000</v>
      </c>
      <c r="G356" s="70"/>
      <c r="H356" s="10" t="s">
        <v>12</v>
      </c>
      <c r="I356" s="113">
        <f t="shared" ref="I356:N356" si="132">SUM(I357:I359)</f>
        <v>5000</v>
      </c>
      <c r="J356" s="54">
        <f t="shared" si="132"/>
        <v>2596</v>
      </c>
      <c r="K356" s="171">
        <f t="shared" si="132"/>
        <v>7596</v>
      </c>
      <c r="L356" s="113">
        <f t="shared" si="132"/>
        <v>0</v>
      </c>
      <c r="M356" s="54">
        <f t="shared" si="132"/>
        <v>0</v>
      </c>
      <c r="N356" s="212">
        <f t="shared" si="132"/>
        <v>0</v>
      </c>
      <c r="O356" s="235">
        <f t="shared" si="117"/>
        <v>0</v>
      </c>
    </row>
    <row r="357" spans="2:15" ht="14.25" x14ac:dyDescent="0.2">
      <c r="B357" s="52"/>
      <c r="C357" s="8"/>
      <c r="D357" s="8"/>
      <c r="E357" s="8"/>
      <c r="F357" s="60">
        <v>821200</v>
      </c>
      <c r="G357" s="71"/>
      <c r="H357" s="9" t="s">
        <v>13</v>
      </c>
      <c r="I357" s="119">
        <v>0</v>
      </c>
      <c r="J357" s="56">
        <v>0</v>
      </c>
      <c r="K357" s="169">
        <f t="shared" ref="K357:K358" si="133">SUM(I357:J357)</f>
        <v>0</v>
      </c>
      <c r="L357" s="119"/>
      <c r="M357" s="56"/>
      <c r="N357" s="210">
        <f t="shared" ref="N357:N358" si="134">SUM(L357:M357)</f>
        <v>0</v>
      </c>
      <c r="O357" s="231" t="str">
        <f t="shared" si="117"/>
        <v/>
      </c>
    </row>
    <row r="358" spans="2:15" ht="14.25" x14ac:dyDescent="0.2">
      <c r="B358" s="52"/>
      <c r="C358" s="8"/>
      <c r="D358" s="8"/>
      <c r="E358" s="8"/>
      <c r="F358" s="60">
        <v>821300</v>
      </c>
      <c r="G358" s="71"/>
      <c r="H358" s="9" t="s">
        <v>14</v>
      </c>
      <c r="I358" s="119">
        <v>5000</v>
      </c>
      <c r="J358" s="56">
        <v>2596</v>
      </c>
      <c r="K358" s="169">
        <f t="shared" si="133"/>
        <v>7596</v>
      </c>
      <c r="L358" s="119"/>
      <c r="M358" s="56"/>
      <c r="N358" s="210">
        <f t="shared" si="134"/>
        <v>0</v>
      </c>
      <c r="O358" s="231">
        <f t="shared" si="117"/>
        <v>0</v>
      </c>
    </row>
    <row r="359" spans="2:15" ht="14.25" x14ac:dyDescent="0.2">
      <c r="B359" s="52"/>
      <c r="C359" s="8"/>
      <c r="D359" s="8"/>
      <c r="E359" s="8"/>
      <c r="F359" s="60"/>
      <c r="G359" s="71"/>
      <c r="H359" s="9"/>
      <c r="I359" s="119"/>
      <c r="J359" s="56"/>
      <c r="K359" s="170"/>
      <c r="L359" s="119"/>
      <c r="M359" s="56"/>
      <c r="N359" s="211"/>
      <c r="O359" s="231" t="str">
        <f t="shared" si="117"/>
        <v/>
      </c>
    </row>
    <row r="360" spans="2:15" ht="15" x14ac:dyDescent="0.25">
      <c r="B360" s="53"/>
      <c r="C360" s="4"/>
      <c r="D360" s="4"/>
      <c r="E360" s="4"/>
      <c r="F360" s="59"/>
      <c r="G360" s="70"/>
      <c r="H360" s="10" t="s">
        <v>15</v>
      </c>
      <c r="I360" s="114" t="s">
        <v>319</v>
      </c>
      <c r="J360" s="49"/>
      <c r="K360" s="172" t="s">
        <v>319</v>
      </c>
      <c r="L360" s="114"/>
      <c r="M360" s="49"/>
      <c r="N360" s="213"/>
      <c r="O360" s="231"/>
    </row>
    <row r="361" spans="2:15" ht="15" x14ac:dyDescent="0.25">
      <c r="B361" s="53"/>
      <c r="C361" s="4"/>
      <c r="D361" s="4"/>
      <c r="E361" s="4"/>
      <c r="F361" s="59"/>
      <c r="G361" s="70"/>
      <c r="H361" s="4" t="s">
        <v>24</v>
      </c>
      <c r="I361" s="113">
        <f t="shared" ref="I361:N361" si="135">I336+I341+I344+I356</f>
        <v>919360</v>
      </c>
      <c r="J361" s="54">
        <f t="shared" si="135"/>
        <v>2596</v>
      </c>
      <c r="K361" s="171">
        <f t="shared" si="135"/>
        <v>921956</v>
      </c>
      <c r="L361" s="113">
        <f t="shared" si="135"/>
        <v>0</v>
      </c>
      <c r="M361" s="54">
        <f t="shared" si="135"/>
        <v>0</v>
      </c>
      <c r="N361" s="212">
        <f t="shared" si="135"/>
        <v>0</v>
      </c>
      <c r="O361" s="235">
        <f t="shared" si="117"/>
        <v>0</v>
      </c>
    </row>
    <row r="362" spans="2:15" ht="15" x14ac:dyDescent="0.25">
      <c r="B362" s="53"/>
      <c r="C362" s="4"/>
      <c r="D362" s="4"/>
      <c r="E362" s="4"/>
      <c r="F362" s="59"/>
      <c r="G362" s="70"/>
      <c r="H362" s="4" t="s">
        <v>16</v>
      </c>
      <c r="I362" s="113">
        <f>I361+I330+I299+I268+I237+I206+I175</f>
        <v>10571240</v>
      </c>
      <c r="J362" s="54">
        <f t="shared" ref="J362:N362" si="136">J361+J330+J299+J268+J237+J206+J175</f>
        <v>20192</v>
      </c>
      <c r="K362" s="171">
        <f t="shared" si="136"/>
        <v>10591432</v>
      </c>
      <c r="L362" s="113">
        <f t="shared" si="136"/>
        <v>0</v>
      </c>
      <c r="M362" s="54">
        <f t="shared" si="136"/>
        <v>0</v>
      </c>
      <c r="N362" s="212">
        <f t="shared" si="136"/>
        <v>0</v>
      </c>
      <c r="O362" s="235">
        <f t="shared" si="117"/>
        <v>0</v>
      </c>
    </row>
    <row r="363" spans="2:15" ht="15" x14ac:dyDescent="0.25">
      <c r="B363" s="53"/>
      <c r="C363" s="4"/>
      <c r="D363" s="4"/>
      <c r="E363" s="4"/>
      <c r="F363" s="59"/>
      <c r="G363" s="70"/>
      <c r="H363" s="4" t="s">
        <v>17</v>
      </c>
      <c r="I363" s="113"/>
      <c r="J363" s="54"/>
      <c r="K363" s="171"/>
      <c r="L363" s="113"/>
      <c r="M363" s="54"/>
      <c r="N363" s="212"/>
      <c r="O363" s="235"/>
    </row>
    <row r="364" spans="2:15" ht="15" thickBot="1" x14ac:dyDescent="0.25">
      <c r="B364" s="6"/>
      <c r="C364" s="7"/>
      <c r="D364" s="7"/>
      <c r="E364" s="7"/>
      <c r="F364" s="61"/>
      <c r="G364" s="72"/>
      <c r="H364" s="7"/>
      <c r="I364" s="115"/>
      <c r="J364" s="13"/>
      <c r="K364" s="173"/>
      <c r="L364" s="115"/>
      <c r="M364" s="13"/>
      <c r="N364" s="214"/>
      <c r="O364" s="234" t="str">
        <f t="shared" si="117"/>
        <v/>
      </c>
    </row>
    <row r="365" spans="2:15" x14ac:dyDescent="0.2">
      <c r="O365" s="240" t="str">
        <f t="shared" si="117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rowBreaks count="11" manualBreakCount="11">
    <brk id="44" max="16383" man="1"/>
    <brk id="55" max="16383" man="1"/>
    <brk id="86" max="16383" man="1"/>
    <brk id="117" max="16383" man="1"/>
    <brk id="148" max="16383" man="1"/>
    <brk id="179" max="16383" man="1"/>
    <brk id="210" max="16383" man="1"/>
    <brk id="241" max="16383" man="1"/>
    <brk id="272" max="16383" man="1"/>
    <brk id="303" max="16383" man="1"/>
    <brk id="3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B1:O43"/>
  <sheetViews>
    <sheetView topLeftCell="A12" zoomScaleNormal="100" workbookViewId="0">
      <selection activeCell="L42" sqref="L42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228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21</v>
      </c>
      <c r="E5" s="263"/>
      <c r="F5" s="187"/>
      <c r="G5" s="187"/>
      <c r="I5" s="186" t="s">
        <v>203</v>
      </c>
      <c r="L5" s="188">
        <v>2545900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28.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49</v>
      </c>
      <c r="C10" s="3" t="s">
        <v>3</v>
      </c>
      <c r="D10" s="3" t="s">
        <v>4</v>
      </c>
      <c r="E10" s="139" t="s">
        <v>153</v>
      </c>
      <c r="F10" s="51"/>
      <c r="G10" s="51"/>
      <c r="H10" s="189" t="s">
        <v>201</v>
      </c>
      <c r="I10" s="118"/>
      <c r="J10" s="23"/>
      <c r="K10" s="174"/>
      <c r="L10" s="118"/>
      <c r="M10" s="23"/>
      <c r="N10" s="224"/>
      <c r="O10" s="231" t="str">
        <f t="shared" ref="O10:O17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SUM(I12:I14)</f>
        <v>421380</v>
      </c>
      <c r="J11" s="34">
        <f t="shared" si="1"/>
        <v>0</v>
      </c>
      <c r="K11" s="168">
        <f t="shared" si="1"/>
        <v>421380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22">
        <v>345080</v>
      </c>
      <c r="J12" s="36">
        <v>0</v>
      </c>
      <c r="K12" s="169">
        <f>SUM(I12:J12)</f>
        <v>345080</v>
      </c>
      <c r="L12" s="122"/>
      <c r="M12" s="36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22">
        <v>76300</v>
      </c>
      <c r="J13" s="36">
        <v>0</v>
      </c>
      <c r="K13" s="169">
        <f t="shared" ref="K13:K14" si="2">SUM(I13:J13)</f>
        <v>76300</v>
      </c>
      <c r="L13" s="122"/>
      <c r="M13" s="36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5" x14ac:dyDescent="0.25">
      <c r="B15" s="52"/>
      <c r="C15" s="8"/>
      <c r="D15" s="8"/>
      <c r="E15" s="8"/>
      <c r="F15" s="60"/>
      <c r="G15" s="71"/>
      <c r="H15" s="9"/>
      <c r="I15" s="109"/>
      <c r="J15" s="34"/>
      <c r="K15" s="168"/>
      <c r="L15" s="109"/>
      <c r="M15" s="34"/>
      <c r="N15" s="209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37520</v>
      </c>
      <c r="J16" s="34">
        <f t="shared" si="4"/>
        <v>0</v>
      </c>
      <c r="K16" s="168">
        <f t="shared" si="4"/>
        <v>37520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22">
        <v>37520</v>
      </c>
      <c r="J17" s="36">
        <v>0</v>
      </c>
      <c r="K17" s="169">
        <f>SUM(I17:J17)</f>
        <v>37520</v>
      </c>
      <c r="L17" s="122"/>
      <c r="M17" s="36"/>
      <c r="N17" s="210">
        <f>SUM(L17:M17)</f>
        <v>0</v>
      </c>
      <c r="O17" s="231">
        <f t="shared" si="0"/>
        <v>0</v>
      </c>
    </row>
    <row r="18" spans="2:15" ht="15" x14ac:dyDescent="0.25">
      <c r="B18" s="52"/>
      <c r="C18" s="8"/>
      <c r="D18" s="8"/>
      <c r="E18" s="8"/>
      <c r="F18" s="60"/>
      <c r="G18" s="71"/>
      <c r="H18" s="9"/>
      <c r="I18" s="113"/>
      <c r="J18" s="54"/>
      <c r="K18" s="171"/>
      <c r="L18" s="113"/>
      <c r="M18" s="54"/>
      <c r="N18" s="212"/>
      <c r="O18" s="231" t="str">
        <f t="shared" ref="O18:O43" si="5">IF(K18=0,"",N18/K18*100)</f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05">
        <f t="shared" ref="I19" si="6">SUM(I20:I29)</f>
        <v>29000</v>
      </c>
      <c r="J19" s="54">
        <f>SUM(J20:J29)</f>
        <v>0</v>
      </c>
      <c r="K19" s="171">
        <f>SUM(K20:K29)</f>
        <v>29000</v>
      </c>
      <c r="L19" s="105">
        <f t="shared" ref="L19" si="7">SUM(L20:L29)</f>
        <v>0</v>
      </c>
      <c r="M19" s="54">
        <f>SUM(M20:M29)</f>
        <v>0</v>
      </c>
      <c r="N19" s="212">
        <f>SUM(N20:N29)</f>
        <v>0</v>
      </c>
      <c r="O19" s="235">
        <f t="shared" si="5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3">
        <v>2000</v>
      </c>
      <c r="J20" s="86">
        <v>0</v>
      </c>
      <c r="K20" s="169">
        <f t="shared" ref="K20:K29" si="8">SUM(I20:J20)</f>
        <v>2000</v>
      </c>
      <c r="L20" s="103"/>
      <c r="M20" s="86"/>
      <c r="N20" s="210">
        <f t="shared" ref="N20:N29" si="9">SUM(L20:M20)</f>
        <v>0</v>
      </c>
      <c r="O20" s="231">
        <f t="shared" si="5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3">
        <v>0</v>
      </c>
      <c r="J21" s="86">
        <v>0</v>
      </c>
      <c r="K21" s="169">
        <f t="shared" si="8"/>
        <v>0</v>
      </c>
      <c r="L21" s="103"/>
      <c r="M21" s="86"/>
      <c r="N21" s="210">
        <f t="shared" si="9"/>
        <v>0</v>
      </c>
      <c r="O21" s="231" t="str">
        <f t="shared" si="5"/>
        <v/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3">
        <v>3000</v>
      </c>
      <c r="J22" s="86">
        <v>0</v>
      </c>
      <c r="K22" s="169">
        <f t="shared" si="8"/>
        <v>3000</v>
      </c>
      <c r="L22" s="103"/>
      <c r="M22" s="86"/>
      <c r="N22" s="210">
        <f t="shared" si="9"/>
        <v>0</v>
      </c>
      <c r="O22" s="231">
        <f t="shared" si="5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3">
        <v>1500</v>
      </c>
      <c r="J23" s="86">
        <v>0</v>
      </c>
      <c r="K23" s="169">
        <f t="shared" si="8"/>
        <v>1500</v>
      </c>
      <c r="L23" s="103"/>
      <c r="M23" s="86"/>
      <c r="N23" s="210">
        <f t="shared" si="9"/>
        <v>0</v>
      </c>
      <c r="O23" s="231">
        <f t="shared" si="5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3">
        <v>0</v>
      </c>
      <c r="J24" s="86">
        <v>0</v>
      </c>
      <c r="K24" s="169">
        <f t="shared" si="8"/>
        <v>0</v>
      </c>
      <c r="L24" s="103"/>
      <c r="M24" s="86"/>
      <c r="N24" s="210">
        <f t="shared" si="9"/>
        <v>0</v>
      </c>
      <c r="O24" s="231" t="str">
        <f t="shared" si="5"/>
        <v/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3">
        <v>0</v>
      </c>
      <c r="J25" s="86">
        <v>0</v>
      </c>
      <c r="K25" s="169">
        <f t="shared" si="8"/>
        <v>0</v>
      </c>
      <c r="L25" s="103"/>
      <c r="M25" s="86"/>
      <c r="N25" s="210">
        <f t="shared" si="9"/>
        <v>0</v>
      </c>
      <c r="O25" s="231" t="str">
        <f t="shared" si="5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3">
        <v>1500</v>
      </c>
      <c r="J26" s="86">
        <v>0</v>
      </c>
      <c r="K26" s="169">
        <f t="shared" si="8"/>
        <v>1500</v>
      </c>
      <c r="L26" s="103"/>
      <c r="M26" s="86"/>
      <c r="N26" s="210">
        <f t="shared" si="9"/>
        <v>0</v>
      </c>
      <c r="O26" s="231">
        <f t="shared" si="5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3">
        <v>0</v>
      </c>
      <c r="J27" s="86">
        <v>0</v>
      </c>
      <c r="K27" s="169">
        <f t="shared" si="8"/>
        <v>0</v>
      </c>
      <c r="L27" s="103"/>
      <c r="M27" s="86"/>
      <c r="N27" s="210">
        <f t="shared" si="9"/>
        <v>0</v>
      </c>
      <c r="O27" s="231" t="str">
        <f t="shared" si="5"/>
        <v/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3">
        <v>21000</v>
      </c>
      <c r="J28" s="86">
        <v>0</v>
      </c>
      <c r="K28" s="169">
        <f t="shared" si="8"/>
        <v>21000</v>
      </c>
      <c r="L28" s="103"/>
      <c r="M28" s="86"/>
      <c r="N28" s="210">
        <f t="shared" si="9"/>
        <v>0</v>
      </c>
      <c r="O28" s="231">
        <f t="shared" si="5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3">
        <v>0</v>
      </c>
      <c r="J29" s="86">
        <v>0</v>
      </c>
      <c r="K29" s="169">
        <f t="shared" si="8"/>
        <v>0</v>
      </c>
      <c r="L29" s="103"/>
      <c r="M29" s="86"/>
      <c r="N29" s="210">
        <f t="shared" si="9"/>
        <v>0</v>
      </c>
      <c r="O29" s="231" t="str">
        <f t="shared" si="5"/>
        <v/>
      </c>
    </row>
    <row r="30" spans="2:15" ht="15" x14ac:dyDescent="0.25">
      <c r="B30" s="52"/>
      <c r="C30" s="8"/>
      <c r="D30" s="8"/>
      <c r="E30" s="8"/>
      <c r="F30" s="60"/>
      <c r="G30" s="71"/>
      <c r="H30" s="9"/>
      <c r="I30" s="113"/>
      <c r="J30" s="54"/>
      <c r="K30" s="171"/>
      <c r="L30" s="113"/>
      <c r="M30" s="54"/>
      <c r="N30" s="212"/>
      <c r="O30" s="231" t="str">
        <f t="shared" si="5"/>
        <v/>
      </c>
    </row>
    <row r="31" spans="2:15" ht="15" x14ac:dyDescent="0.25">
      <c r="B31" s="53"/>
      <c r="C31" s="4"/>
      <c r="D31" s="4"/>
      <c r="E31" s="4"/>
      <c r="F31" s="59">
        <v>614000</v>
      </c>
      <c r="G31" s="70"/>
      <c r="H31" s="10" t="s">
        <v>72</v>
      </c>
      <c r="I31" s="127">
        <f t="shared" ref="I31:N31" si="10">SUM(I32:I32)</f>
        <v>2000000</v>
      </c>
      <c r="J31" s="54">
        <f t="shared" si="10"/>
        <v>0</v>
      </c>
      <c r="K31" s="171">
        <f t="shared" si="10"/>
        <v>2000000</v>
      </c>
      <c r="L31" s="127">
        <f t="shared" si="10"/>
        <v>0</v>
      </c>
      <c r="M31" s="54">
        <f t="shared" si="10"/>
        <v>0</v>
      </c>
      <c r="N31" s="212">
        <f t="shared" si="10"/>
        <v>0</v>
      </c>
      <c r="O31" s="235">
        <f t="shared" si="5"/>
        <v>0</v>
      </c>
    </row>
    <row r="32" spans="2:15" ht="14.25" x14ac:dyDescent="0.2">
      <c r="B32" s="52"/>
      <c r="C32" s="8"/>
      <c r="D32" s="8"/>
      <c r="E32" s="8"/>
      <c r="F32" s="60">
        <v>614200</v>
      </c>
      <c r="G32" s="71" t="s">
        <v>122</v>
      </c>
      <c r="H32" s="157" t="s">
        <v>284</v>
      </c>
      <c r="I32" s="119">
        <v>2000000</v>
      </c>
      <c r="J32" s="56">
        <v>0</v>
      </c>
      <c r="K32" s="169">
        <f>SUM(I32:J32)</f>
        <v>2000000</v>
      </c>
      <c r="L32" s="119"/>
      <c r="M32" s="56"/>
      <c r="N32" s="210">
        <f>SUM(L32:M32)</f>
        <v>0</v>
      </c>
      <c r="O32" s="231">
        <f t="shared" si="5"/>
        <v>0</v>
      </c>
    </row>
    <row r="33" spans="2:15" ht="14.25" x14ac:dyDescent="0.2">
      <c r="B33" s="52"/>
      <c r="C33" s="8"/>
      <c r="D33" s="8"/>
      <c r="E33" s="8"/>
      <c r="F33" s="60"/>
      <c r="G33" s="71"/>
      <c r="H33" s="9"/>
      <c r="I33" s="119"/>
      <c r="J33" s="56"/>
      <c r="K33" s="170"/>
      <c r="L33" s="119"/>
      <c r="M33" s="56"/>
      <c r="N33" s="211"/>
      <c r="O33" s="231" t="str">
        <f t="shared" si="5"/>
        <v/>
      </c>
    </row>
    <row r="34" spans="2:15" ht="15" x14ac:dyDescent="0.25">
      <c r="B34" s="53"/>
      <c r="C34" s="4"/>
      <c r="D34" s="4"/>
      <c r="E34" s="4"/>
      <c r="F34" s="59">
        <v>821000</v>
      </c>
      <c r="G34" s="70"/>
      <c r="H34" s="10" t="s">
        <v>12</v>
      </c>
      <c r="I34" s="113">
        <f t="shared" ref="I34" si="11">SUM(I35:I36)</f>
        <v>6000</v>
      </c>
      <c r="J34" s="54">
        <f>SUM(J35:J36)</f>
        <v>0</v>
      </c>
      <c r="K34" s="171">
        <f>SUM(K35:K36)</f>
        <v>6000</v>
      </c>
      <c r="L34" s="113">
        <f t="shared" ref="L34" si="12">SUM(L35:L36)</f>
        <v>0</v>
      </c>
      <c r="M34" s="54">
        <f>SUM(M35:M36)</f>
        <v>0</v>
      </c>
      <c r="N34" s="212">
        <f>SUM(N35:N36)</f>
        <v>0</v>
      </c>
      <c r="O34" s="235">
        <f t="shared" si="5"/>
        <v>0</v>
      </c>
    </row>
    <row r="35" spans="2:15" ht="14.25" x14ac:dyDescent="0.2">
      <c r="B35" s="52"/>
      <c r="C35" s="8"/>
      <c r="D35" s="8"/>
      <c r="E35" s="8"/>
      <c r="F35" s="60">
        <v>821200</v>
      </c>
      <c r="G35" s="71"/>
      <c r="H35" s="9" t="s">
        <v>13</v>
      </c>
      <c r="I35" s="119">
        <v>0</v>
      </c>
      <c r="J35" s="56">
        <v>0</v>
      </c>
      <c r="K35" s="169">
        <f t="shared" ref="K35:K36" si="13">SUM(I35:J35)</f>
        <v>0</v>
      </c>
      <c r="L35" s="119"/>
      <c r="M35" s="56"/>
      <c r="N35" s="210">
        <f t="shared" ref="N35:N36" si="14">SUM(L35:M35)</f>
        <v>0</v>
      </c>
      <c r="O35" s="231" t="str">
        <f t="shared" si="5"/>
        <v/>
      </c>
    </row>
    <row r="36" spans="2:15" ht="14.25" x14ac:dyDescent="0.2">
      <c r="B36" s="52"/>
      <c r="C36" s="8"/>
      <c r="D36" s="8"/>
      <c r="E36" s="8"/>
      <c r="F36" s="60">
        <v>821300</v>
      </c>
      <c r="G36" s="71"/>
      <c r="H36" s="9" t="s">
        <v>14</v>
      </c>
      <c r="I36" s="119">
        <v>6000</v>
      </c>
      <c r="J36" s="56">
        <v>0</v>
      </c>
      <c r="K36" s="169">
        <f t="shared" si="13"/>
        <v>6000</v>
      </c>
      <c r="L36" s="119"/>
      <c r="M36" s="56"/>
      <c r="N36" s="210">
        <f t="shared" si="14"/>
        <v>0</v>
      </c>
      <c r="O36" s="231">
        <f t="shared" si="5"/>
        <v>0</v>
      </c>
    </row>
    <row r="37" spans="2:15" ht="14.25" x14ac:dyDescent="0.2">
      <c r="B37" s="52"/>
      <c r="C37" s="8"/>
      <c r="D37" s="8"/>
      <c r="E37" s="8"/>
      <c r="F37" s="60"/>
      <c r="G37" s="71"/>
      <c r="H37" s="9"/>
      <c r="I37" s="119"/>
      <c r="J37" s="56"/>
      <c r="K37" s="170"/>
      <c r="L37" s="119"/>
      <c r="M37" s="56"/>
      <c r="N37" s="211"/>
      <c r="O37" s="231" t="str">
        <f t="shared" si="5"/>
        <v/>
      </c>
    </row>
    <row r="38" spans="2:15" ht="15" x14ac:dyDescent="0.25">
      <c r="B38" s="53"/>
      <c r="C38" s="4"/>
      <c r="D38" s="4"/>
      <c r="E38" s="4"/>
      <c r="F38" s="59"/>
      <c r="G38" s="70"/>
      <c r="H38" s="10" t="s">
        <v>15</v>
      </c>
      <c r="I38" s="114" t="s">
        <v>320</v>
      </c>
      <c r="J38" s="54"/>
      <c r="K38" s="172" t="s">
        <v>320</v>
      </c>
      <c r="L38" s="114"/>
      <c r="M38" s="54"/>
      <c r="N38" s="213"/>
      <c r="O38" s="231"/>
    </row>
    <row r="39" spans="2:15" ht="15" x14ac:dyDescent="0.25">
      <c r="B39" s="53"/>
      <c r="C39" s="4"/>
      <c r="D39" s="4"/>
      <c r="E39" s="4"/>
      <c r="F39" s="59"/>
      <c r="G39" s="70"/>
      <c r="H39" s="4" t="s">
        <v>24</v>
      </c>
      <c r="I39" s="113">
        <f t="shared" ref="I39:N39" si="15">I11+I16+I19+I31+I34</f>
        <v>2493900</v>
      </c>
      <c r="J39" s="54">
        <f t="shared" si="15"/>
        <v>0</v>
      </c>
      <c r="K39" s="171">
        <f t="shared" si="15"/>
        <v>2493900</v>
      </c>
      <c r="L39" s="113">
        <f t="shared" si="15"/>
        <v>0</v>
      </c>
      <c r="M39" s="54">
        <f t="shared" si="15"/>
        <v>0</v>
      </c>
      <c r="N39" s="212">
        <f t="shared" si="15"/>
        <v>0</v>
      </c>
      <c r="O39" s="235">
        <f t="shared" si="5"/>
        <v>0</v>
      </c>
    </row>
    <row r="40" spans="2:15" ht="15" x14ac:dyDescent="0.25">
      <c r="B40" s="53"/>
      <c r="C40" s="4"/>
      <c r="D40" s="4"/>
      <c r="E40" s="4"/>
      <c r="F40" s="59"/>
      <c r="G40" s="70"/>
      <c r="H40" s="4" t="s">
        <v>16</v>
      </c>
      <c r="I40" s="113">
        <f t="shared" ref="I40:N41" si="16">I39</f>
        <v>2493900</v>
      </c>
      <c r="J40" s="54">
        <f t="shared" si="16"/>
        <v>0</v>
      </c>
      <c r="K40" s="91">
        <f t="shared" si="16"/>
        <v>2493900</v>
      </c>
      <c r="L40" s="113">
        <f t="shared" si="16"/>
        <v>0</v>
      </c>
      <c r="M40" s="54">
        <f t="shared" si="16"/>
        <v>0</v>
      </c>
      <c r="N40" s="212">
        <f t="shared" si="16"/>
        <v>0</v>
      </c>
      <c r="O40" s="235">
        <f t="shared" si="5"/>
        <v>0</v>
      </c>
    </row>
    <row r="41" spans="2:15" ht="15" x14ac:dyDescent="0.25">
      <c r="B41" s="53"/>
      <c r="C41" s="4"/>
      <c r="D41" s="4"/>
      <c r="E41" s="4"/>
      <c r="F41" s="59"/>
      <c r="G41" s="70"/>
      <c r="H41" s="4" t="s">
        <v>17</v>
      </c>
      <c r="I41" s="113">
        <f t="shared" si="16"/>
        <v>2493900</v>
      </c>
      <c r="J41" s="54">
        <f t="shared" si="16"/>
        <v>0</v>
      </c>
      <c r="K41" s="91">
        <f t="shared" si="16"/>
        <v>2493900</v>
      </c>
      <c r="L41" s="113">
        <f t="shared" si="16"/>
        <v>0</v>
      </c>
      <c r="M41" s="54">
        <f t="shared" si="16"/>
        <v>0</v>
      </c>
      <c r="N41" s="212">
        <f t="shared" si="16"/>
        <v>0</v>
      </c>
      <c r="O41" s="235">
        <f t="shared" si="5"/>
        <v>0</v>
      </c>
    </row>
    <row r="42" spans="2:15" ht="15" thickBot="1" x14ac:dyDescent="0.25">
      <c r="B42" s="6"/>
      <c r="C42" s="7"/>
      <c r="D42" s="7"/>
      <c r="E42" s="7"/>
      <c r="F42" s="61"/>
      <c r="G42" s="72"/>
      <c r="H42" s="7"/>
      <c r="I42" s="115"/>
      <c r="J42" s="13"/>
      <c r="K42" s="93"/>
      <c r="L42" s="191" t="str">
        <f>IF(L41&gt;L5,"PROBIJEN LIMIT!!!","")</f>
        <v/>
      </c>
      <c r="M42" s="13"/>
      <c r="N42" s="214"/>
      <c r="O42" s="234" t="str">
        <f t="shared" si="5"/>
        <v/>
      </c>
    </row>
    <row r="43" spans="2:15" ht="14.25" x14ac:dyDescent="0.2">
      <c r="F43" s="62"/>
      <c r="G43" s="73"/>
      <c r="I43" s="20"/>
      <c r="J43" s="20"/>
      <c r="K43" s="95"/>
      <c r="L43" s="20"/>
      <c r="M43" s="20"/>
      <c r="N43" s="95"/>
      <c r="O43" s="240" t="str">
        <f t="shared" si="5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/>
  <dimension ref="B1:O40"/>
  <sheetViews>
    <sheetView zoomScaleNormal="100" workbookViewId="0">
      <selection activeCell="L39" sqref="L39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229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22</v>
      </c>
      <c r="E5" s="263"/>
      <c r="F5" s="187"/>
      <c r="G5" s="187"/>
      <c r="I5" s="186" t="s">
        <v>203</v>
      </c>
      <c r="L5" s="188">
        <v>194420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29.2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50</v>
      </c>
      <c r="C10" s="3" t="s">
        <v>3</v>
      </c>
      <c r="D10" s="3" t="s">
        <v>4</v>
      </c>
      <c r="E10" s="139" t="s">
        <v>151</v>
      </c>
      <c r="F10" s="51"/>
      <c r="G10" s="51"/>
      <c r="H10" s="189" t="s">
        <v>202</v>
      </c>
      <c r="I10" s="1"/>
      <c r="J10" s="51"/>
      <c r="K10" s="167"/>
      <c r="L10" s="1"/>
      <c r="M10" s="51"/>
      <c r="N10" s="208"/>
      <c r="O10" s="231" t="str">
        <f t="shared" ref="O10:O39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SUM(I12:I14)</f>
        <v>138810</v>
      </c>
      <c r="J11" s="34">
        <f t="shared" si="1"/>
        <v>0</v>
      </c>
      <c r="K11" s="168">
        <f t="shared" si="1"/>
        <v>138810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10">
        <v>123660</v>
      </c>
      <c r="J12" s="33">
        <v>0</v>
      </c>
      <c r="K12" s="169">
        <f>SUM(I12:J12)</f>
        <v>123660</v>
      </c>
      <c r="L12" s="110"/>
      <c r="M12" s="33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10">
        <v>15150</v>
      </c>
      <c r="J13" s="33">
        <v>0</v>
      </c>
      <c r="K13" s="169">
        <f t="shared" ref="K13:K14" si="2">SUM(I13:J13)</f>
        <v>15150</v>
      </c>
      <c r="L13" s="110"/>
      <c r="M13" s="33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10"/>
      <c r="J15" s="33"/>
      <c r="K15" s="169"/>
      <c r="L15" s="110"/>
      <c r="M15" s="33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13160</v>
      </c>
      <c r="J16" s="34">
        <f t="shared" si="4"/>
        <v>0</v>
      </c>
      <c r="K16" s="168">
        <f t="shared" si="4"/>
        <v>13160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10">
        <v>13160</v>
      </c>
      <c r="J17" s="33">
        <v>0</v>
      </c>
      <c r="K17" s="169">
        <f>SUM(I17:J17)</f>
        <v>13160</v>
      </c>
      <c r="L17" s="110"/>
      <c r="M17" s="33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1"/>
      <c r="J18" s="48"/>
      <c r="K18" s="170"/>
      <c r="L18" s="111"/>
      <c r="M18" s="48"/>
      <c r="N18" s="211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28500</v>
      </c>
      <c r="J19" s="57">
        <f t="shared" si="5"/>
        <v>0</v>
      </c>
      <c r="K19" s="171">
        <f t="shared" si="5"/>
        <v>28500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2">
        <v>500</v>
      </c>
      <c r="J20" s="84">
        <v>0</v>
      </c>
      <c r="K20" s="169">
        <f t="shared" ref="K20:K29" si="6">SUM(I20:J20)</f>
        <v>500</v>
      </c>
      <c r="L20" s="102"/>
      <c r="M20" s="84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2">
        <v>9000</v>
      </c>
      <c r="J21" s="84">
        <v>0</v>
      </c>
      <c r="K21" s="169">
        <f t="shared" si="6"/>
        <v>9000</v>
      </c>
      <c r="L21" s="102"/>
      <c r="M21" s="84"/>
      <c r="N21" s="210">
        <f t="shared" si="7"/>
        <v>0</v>
      </c>
      <c r="O21" s="231">
        <f t="shared" si="0"/>
        <v>0</v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2">
        <v>3300</v>
      </c>
      <c r="J22" s="84">
        <v>0</v>
      </c>
      <c r="K22" s="169">
        <f t="shared" si="6"/>
        <v>3300</v>
      </c>
      <c r="L22" s="102"/>
      <c r="M22" s="84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2">
        <v>1100</v>
      </c>
      <c r="J23" s="84">
        <v>0</v>
      </c>
      <c r="K23" s="169">
        <f t="shared" si="6"/>
        <v>1100</v>
      </c>
      <c r="L23" s="102"/>
      <c r="M23" s="84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2">
        <v>0</v>
      </c>
      <c r="J24" s="84">
        <v>0</v>
      </c>
      <c r="K24" s="169">
        <f t="shared" si="6"/>
        <v>0</v>
      </c>
      <c r="L24" s="102"/>
      <c r="M24" s="84"/>
      <c r="N24" s="210">
        <f t="shared" si="7"/>
        <v>0</v>
      </c>
      <c r="O24" s="231" t="str">
        <f t="shared" si="0"/>
        <v/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2">
        <v>0</v>
      </c>
      <c r="J25" s="84">
        <v>0</v>
      </c>
      <c r="K25" s="169">
        <f t="shared" si="6"/>
        <v>0</v>
      </c>
      <c r="L25" s="102"/>
      <c r="M25" s="84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2">
        <v>1100</v>
      </c>
      <c r="J26" s="84">
        <v>0</v>
      </c>
      <c r="K26" s="169">
        <f t="shared" si="6"/>
        <v>1100</v>
      </c>
      <c r="L26" s="102"/>
      <c r="M26" s="84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2">
        <v>0</v>
      </c>
      <c r="J27" s="84">
        <v>0</v>
      </c>
      <c r="K27" s="169">
        <f t="shared" si="6"/>
        <v>0</v>
      </c>
      <c r="L27" s="102"/>
      <c r="M27" s="84"/>
      <c r="N27" s="210">
        <f t="shared" si="7"/>
        <v>0</v>
      </c>
      <c r="O27" s="231" t="str">
        <f t="shared" si="0"/>
        <v/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2">
        <v>13500</v>
      </c>
      <c r="J28" s="84">
        <v>0</v>
      </c>
      <c r="K28" s="169">
        <f t="shared" si="6"/>
        <v>13500</v>
      </c>
      <c r="L28" s="102"/>
      <c r="M28" s="84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2">
        <v>0</v>
      </c>
      <c r="J29" s="84">
        <v>0</v>
      </c>
      <c r="K29" s="169">
        <f t="shared" si="6"/>
        <v>0</v>
      </c>
      <c r="L29" s="102"/>
      <c r="M29" s="84"/>
      <c r="N29" s="210">
        <f t="shared" si="7"/>
        <v>0</v>
      </c>
      <c r="O29" s="231" t="str">
        <f t="shared" si="0"/>
        <v/>
      </c>
    </row>
    <row r="30" spans="2:15" ht="15" x14ac:dyDescent="0.25">
      <c r="B30" s="53"/>
      <c r="C30" s="4"/>
      <c r="D30" s="4"/>
      <c r="E30" s="4"/>
      <c r="F30" s="59"/>
      <c r="G30" s="70"/>
      <c r="H30" s="10"/>
      <c r="I30" s="113"/>
      <c r="J30" s="54"/>
      <c r="K30" s="171"/>
      <c r="L30" s="113"/>
      <c r="M30" s="54"/>
      <c r="N30" s="212"/>
      <c r="O30" s="231" t="str">
        <f t="shared" si="0"/>
        <v/>
      </c>
    </row>
    <row r="31" spans="2:15" ht="15" x14ac:dyDescent="0.25">
      <c r="B31" s="53"/>
      <c r="C31" s="4"/>
      <c r="D31" s="4"/>
      <c r="E31" s="4"/>
      <c r="F31" s="59">
        <v>821000</v>
      </c>
      <c r="G31" s="70"/>
      <c r="H31" s="10" t="s">
        <v>12</v>
      </c>
      <c r="I31" s="113">
        <f t="shared" ref="I31:N31" si="8">SUM(I32:I33)</f>
        <v>0</v>
      </c>
      <c r="J31" s="54">
        <f t="shared" si="8"/>
        <v>0</v>
      </c>
      <c r="K31" s="171">
        <f t="shared" si="8"/>
        <v>0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 t="str">
        <f t="shared" si="0"/>
        <v/>
      </c>
    </row>
    <row r="32" spans="2:15" ht="14.25" x14ac:dyDescent="0.2">
      <c r="B32" s="52"/>
      <c r="C32" s="8"/>
      <c r="D32" s="8"/>
      <c r="E32" s="8"/>
      <c r="F32" s="60">
        <v>821200</v>
      </c>
      <c r="G32" s="71"/>
      <c r="H32" s="9" t="s">
        <v>13</v>
      </c>
      <c r="I32" s="111">
        <v>0</v>
      </c>
      <c r="J32" s="48">
        <v>0</v>
      </c>
      <c r="K32" s="169">
        <f t="shared" ref="K32:K33" si="9">SUM(I32:J32)</f>
        <v>0</v>
      </c>
      <c r="L32" s="111"/>
      <c r="M32" s="48"/>
      <c r="N32" s="210">
        <f t="shared" ref="N32:N33" si="10">SUM(L32:M32)</f>
        <v>0</v>
      </c>
      <c r="O32" s="231" t="str">
        <f t="shared" si="0"/>
        <v/>
      </c>
    </row>
    <row r="33" spans="2:15" ht="14.25" x14ac:dyDescent="0.2">
      <c r="B33" s="52"/>
      <c r="C33" s="8"/>
      <c r="D33" s="8"/>
      <c r="E33" s="8"/>
      <c r="F33" s="60">
        <v>821300</v>
      </c>
      <c r="G33" s="71"/>
      <c r="H33" s="9" t="s">
        <v>14</v>
      </c>
      <c r="I33" s="111">
        <v>0</v>
      </c>
      <c r="J33" s="48">
        <v>0</v>
      </c>
      <c r="K33" s="169">
        <f t="shared" si="9"/>
        <v>0</v>
      </c>
      <c r="L33" s="111"/>
      <c r="M33" s="48"/>
      <c r="N33" s="210">
        <f t="shared" si="10"/>
        <v>0</v>
      </c>
      <c r="O33" s="231" t="str">
        <f t="shared" si="0"/>
        <v/>
      </c>
    </row>
    <row r="34" spans="2:15" ht="14.25" x14ac:dyDescent="0.2">
      <c r="B34" s="52"/>
      <c r="C34" s="8"/>
      <c r="D34" s="8"/>
      <c r="E34" s="8"/>
      <c r="F34" s="60"/>
      <c r="G34" s="71"/>
      <c r="H34" s="9"/>
      <c r="I34" s="111"/>
      <c r="J34" s="48"/>
      <c r="K34" s="170"/>
      <c r="L34" s="111"/>
      <c r="M34" s="48"/>
      <c r="N34" s="211"/>
      <c r="O34" s="231" t="str">
        <f t="shared" si="0"/>
        <v/>
      </c>
    </row>
    <row r="35" spans="2:15" ht="15" x14ac:dyDescent="0.25">
      <c r="B35" s="53"/>
      <c r="C35" s="4"/>
      <c r="D35" s="4"/>
      <c r="E35" s="4"/>
      <c r="F35" s="59"/>
      <c r="G35" s="70"/>
      <c r="H35" s="10" t="s">
        <v>15</v>
      </c>
      <c r="I35" s="113">
        <v>4</v>
      </c>
      <c r="J35" s="54"/>
      <c r="K35" s="171">
        <v>4</v>
      </c>
      <c r="L35" s="113"/>
      <c r="M35" s="54"/>
      <c r="N35" s="212"/>
      <c r="O35" s="231"/>
    </row>
    <row r="36" spans="2:15" ht="15" x14ac:dyDescent="0.25">
      <c r="B36" s="53"/>
      <c r="C36" s="4"/>
      <c r="D36" s="4"/>
      <c r="E36" s="4"/>
      <c r="F36" s="59"/>
      <c r="G36" s="70"/>
      <c r="H36" s="4" t="s">
        <v>24</v>
      </c>
      <c r="I36" s="113">
        <f t="shared" ref="I36:N36" si="11">I11+I16+I19+I31</f>
        <v>180470</v>
      </c>
      <c r="J36" s="54">
        <f t="shared" si="11"/>
        <v>0</v>
      </c>
      <c r="K36" s="171">
        <f t="shared" si="11"/>
        <v>180470</v>
      </c>
      <c r="L36" s="113">
        <f t="shared" si="11"/>
        <v>0</v>
      </c>
      <c r="M36" s="54">
        <f t="shared" si="11"/>
        <v>0</v>
      </c>
      <c r="N36" s="212">
        <f t="shared" si="11"/>
        <v>0</v>
      </c>
      <c r="O36" s="235">
        <f t="shared" si="0"/>
        <v>0</v>
      </c>
    </row>
    <row r="37" spans="2:15" ht="15" x14ac:dyDescent="0.25">
      <c r="B37" s="53"/>
      <c r="C37" s="4"/>
      <c r="D37" s="4"/>
      <c r="E37" s="4"/>
      <c r="F37" s="59"/>
      <c r="G37" s="70"/>
      <c r="H37" s="4" t="s">
        <v>16</v>
      </c>
      <c r="I37" s="113">
        <f t="shared" ref="I37:N38" si="12">I36</f>
        <v>180470</v>
      </c>
      <c r="J37" s="54">
        <f t="shared" si="12"/>
        <v>0</v>
      </c>
      <c r="K37" s="171">
        <f t="shared" si="12"/>
        <v>180470</v>
      </c>
      <c r="L37" s="113">
        <f t="shared" si="12"/>
        <v>0</v>
      </c>
      <c r="M37" s="54">
        <f t="shared" si="12"/>
        <v>0</v>
      </c>
      <c r="N37" s="212">
        <f t="shared" si="12"/>
        <v>0</v>
      </c>
      <c r="O37" s="235">
        <f t="shared" si="0"/>
        <v>0</v>
      </c>
    </row>
    <row r="38" spans="2:15" ht="15" x14ac:dyDescent="0.25">
      <c r="B38" s="53"/>
      <c r="C38" s="4"/>
      <c r="D38" s="4"/>
      <c r="E38" s="4"/>
      <c r="F38" s="59"/>
      <c r="G38" s="70"/>
      <c r="H38" s="4" t="s">
        <v>17</v>
      </c>
      <c r="I38" s="113">
        <f t="shared" si="12"/>
        <v>180470</v>
      </c>
      <c r="J38" s="54">
        <f t="shared" si="12"/>
        <v>0</v>
      </c>
      <c r="K38" s="171">
        <f t="shared" si="12"/>
        <v>180470</v>
      </c>
      <c r="L38" s="113">
        <f t="shared" si="12"/>
        <v>0</v>
      </c>
      <c r="M38" s="54">
        <f t="shared" si="12"/>
        <v>0</v>
      </c>
      <c r="N38" s="212">
        <f t="shared" si="12"/>
        <v>0</v>
      </c>
      <c r="O38" s="235">
        <f t="shared" si="0"/>
        <v>0</v>
      </c>
    </row>
    <row r="39" spans="2:15" ht="15" thickBot="1" x14ac:dyDescent="0.25">
      <c r="B39" s="6"/>
      <c r="C39" s="7"/>
      <c r="D39" s="7"/>
      <c r="E39" s="7"/>
      <c r="F39" s="61"/>
      <c r="G39" s="72"/>
      <c r="H39" s="7"/>
      <c r="I39" s="115"/>
      <c r="J39" s="13"/>
      <c r="K39" s="173"/>
      <c r="L39" s="191" t="str">
        <f>IF(L38&gt;L5,"PROBIJEN LIMIT!!!","")</f>
        <v/>
      </c>
      <c r="M39" s="13"/>
      <c r="N39" s="214"/>
      <c r="O39" s="234" t="str">
        <f t="shared" si="0"/>
        <v/>
      </c>
    </row>
    <row r="40" spans="2:15" ht="14.25" x14ac:dyDescent="0.2">
      <c r="F40" s="62"/>
      <c r="G40" s="73"/>
      <c r="I40" s="128"/>
      <c r="K40" s="94"/>
      <c r="L40" s="128"/>
      <c r="N40" s="94"/>
      <c r="O40" s="240" t="str">
        <f t="shared" ref="O40" si="13">IF(K40=0,"",N40/K40*100)</f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/>
  <dimension ref="B1:O45"/>
  <sheetViews>
    <sheetView topLeftCell="A10" zoomScaleNormal="100" workbookViewId="0">
      <selection activeCell="L44" sqref="L44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140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23</v>
      </c>
      <c r="E5" s="263"/>
      <c r="F5" s="187"/>
      <c r="G5" s="187"/>
      <c r="I5" s="186" t="s">
        <v>203</v>
      </c>
      <c r="L5" s="188">
        <v>1276930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0.7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51</v>
      </c>
      <c r="C10" s="3" t="s">
        <v>3</v>
      </c>
      <c r="D10" s="3" t="s">
        <v>4</v>
      </c>
      <c r="E10" s="139" t="s">
        <v>164</v>
      </c>
      <c r="F10" s="51"/>
      <c r="G10" s="51"/>
      <c r="H10" s="189" t="s">
        <v>140</v>
      </c>
      <c r="I10" s="1"/>
      <c r="J10" s="51"/>
      <c r="K10" s="167"/>
      <c r="L10" s="1"/>
      <c r="M10" s="51"/>
      <c r="N10" s="208"/>
      <c r="O10" s="231" t="str">
        <f t="shared" ref="O10:O45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SUM(I12:I15)</f>
        <v>916730</v>
      </c>
      <c r="J11" s="34">
        <f t="shared" si="1"/>
        <v>0</v>
      </c>
      <c r="K11" s="168">
        <f t="shared" si="1"/>
        <v>916730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10">
        <v>752900</v>
      </c>
      <c r="J12" s="33">
        <v>0</v>
      </c>
      <c r="K12" s="169">
        <f>SUM(I12:J12)</f>
        <v>752900</v>
      </c>
      <c r="L12" s="110"/>
      <c r="M12" s="33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10">
        <v>163830</v>
      </c>
      <c r="J13" s="33">
        <v>0</v>
      </c>
      <c r="K13" s="169">
        <f t="shared" ref="K13:K14" si="2">SUM(I13:J13)</f>
        <v>163830</v>
      </c>
      <c r="L13" s="110"/>
      <c r="M13" s="33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10"/>
      <c r="J15" s="33"/>
      <c r="K15" s="169"/>
      <c r="L15" s="110"/>
      <c r="M15" s="33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91400</v>
      </c>
      <c r="J16" s="34">
        <f t="shared" si="4"/>
        <v>0</v>
      </c>
      <c r="K16" s="168">
        <f t="shared" si="4"/>
        <v>91400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10">
        <v>91400</v>
      </c>
      <c r="J17" s="33">
        <v>0</v>
      </c>
      <c r="K17" s="169">
        <f>SUM(I17:J17)</f>
        <v>91400</v>
      </c>
      <c r="L17" s="110"/>
      <c r="M17" s="33"/>
      <c r="N17" s="210">
        <f>SUM(L17:M17)</f>
        <v>0</v>
      </c>
      <c r="O17" s="231">
        <f t="shared" si="0"/>
        <v>0</v>
      </c>
    </row>
    <row r="18" spans="2:15" ht="15" x14ac:dyDescent="0.25">
      <c r="B18" s="52"/>
      <c r="C18" s="8"/>
      <c r="D18" s="8"/>
      <c r="E18" s="8"/>
      <c r="F18" s="60"/>
      <c r="G18" s="71"/>
      <c r="H18" s="9"/>
      <c r="I18" s="112"/>
      <c r="J18" s="57"/>
      <c r="K18" s="171"/>
      <c r="L18" s="112"/>
      <c r="M18" s="57"/>
      <c r="N18" s="212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115800</v>
      </c>
      <c r="J19" s="57">
        <f t="shared" si="5"/>
        <v>0</v>
      </c>
      <c r="K19" s="171">
        <f t="shared" si="5"/>
        <v>115800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2">
        <v>3000</v>
      </c>
      <c r="J20" s="84">
        <v>0</v>
      </c>
      <c r="K20" s="169">
        <f t="shared" ref="K20:K29" si="6">SUM(I20:J20)</f>
        <v>3000</v>
      </c>
      <c r="L20" s="102"/>
      <c r="M20" s="84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2">
        <v>22000</v>
      </c>
      <c r="J21" s="84">
        <v>0</v>
      </c>
      <c r="K21" s="169">
        <f t="shared" si="6"/>
        <v>22000</v>
      </c>
      <c r="L21" s="102"/>
      <c r="M21" s="84"/>
      <c r="N21" s="210">
        <f t="shared" si="7"/>
        <v>0</v>
      </c>
      <c r="O21" s="231">
        <f t="shared" si="0"/>
        <v>0</v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2">
        <v>9000</v>
      </c>
      <c r="J22" s="84">
        <v>0</v>
      </c>
      <c r="K22" s="169">
        <f t="shared" si="6"/>
        <v>9000</v>
      </c>
      <c r="L22" s="102"/>
      <c r="M22" s="84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2">
        <v>13500</v>
      </c>
      <c r="J23" s="84">
        <v>0</v>
      </c>
      <c r="K23" s="169">
        <f t="shared" si="6"/>
        <v>13500</v>
      </c>
      <c r="L23" s="102"/>
      <c r="M23" s="84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2">
        <v>8000</v>
      </c>
      <c r="J24" s="84">
        <v>0</v>
      </c>
      <c r="K24" s="169">
        <f t="shared" si="6"/>
        <v>8000</v>
      </c>
      <c r="L24" s="102"/>
      <c r="M24" s="84"/>
      <c r="N24" s="210">
        <f t="shared" si="7"/>
        <v>0</v>
      </c>
      <c r="O24" s="231">
        <f t="shared" si="0"/>
        <v>0</v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2">
        <v>0</v>
      </c>
      <c r="J25" s="84">
        <v>0</v>
      </c>
      <c r="K25" s="169">
        <f t="shared" si="6"/>
        <v>0</v>
      </c>
      <c r="L25" s="102"/>
      <c r="M25" s="84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2">
        <v>17000</v>
      </c>
      <c r="J26" s="84">
        <v>0</v>
      </c>
      <c r="K26" s="169">
        <f t="shared" si="6"/>
        <v>17000</v>
      </c>
      <c r="L26" s="102"/>
      <c r="M26" s="84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2">
        <v>4800</v>
      </c>
      <c r="J27" s="84">
        <v>0</v>
      </c>
      <c r="K27" s="169">
        <f t="shared" si="6"/>
        <v>4800</v>
      </c>
      <c r="L27" s="102"/>
      <c r="M27" s="84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2">
        <v>38500</v>
      </c>
      <c r="J28" s="84">
        <v>0</v>
      </c>
      <c r="K28" s="169">
        <f t="shared" si="6"/>
        <v>38500</v>
      </c>
      <c r="L28" s="102"/>
      <c r="M28" s="84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2">
        <v>0</v>
      </c>
      <c r="J29" s="84">
        <v>0</v>
      </c>
      <c r="K29" s="169">
        <f t="shared" si="6"/>
        <v>0</v>
      </c>
      <c r="L29" s="102"/>
      <c r="M29" s="84"/>
      <c r="N29" s="210">
        <f t="shared" si="7"/>
        <v>0</v>
      </c>
      <c r="O29" s="231" t="str">
        <f t="shared" si="0"/>
        <v/>
      </c>
    </row>
    <row r="30" spans="2:15" ht="15" x14ac:dyDescent="0.25">
      <c r="B30" s="52"/>
      <c r="C30" s="8"/>
      <c r="D30" s="8"/>
      <c r="E30" s="8"/>
      <c r="F30" s="60"/>
      <c r="G30" s="71"/>
      <c r="H30" s="9"/>
      <c r="I30" s="113"/>
      <c r="J30" s="54"/>
      <c r="K30" s="171"/>
      <c r="L30" s="113"/>
      <c r="M30" s="54"/>
      <c r="N30" s="212"/>
      <c r="O30" s="231" t="str">
        <f t="shared" si="0"/>
        <v/>
      </c>
    </row>
    <row r="31" spans="2:15" ht="15" x14ac:dyDescent="0.25">
      <c r="B31" s="53"/>
      <c r="C31" s="4"/>
      <c r="D31" s="4"/>
      <c r="E31" s="4"/>
      <c r="F31" s="59">
        <v>614000</v>
      </c>
      <c r="G31" s="70"/>
      <c r="H31" s="10" t="s">
        <v>72</v>
      </c>
      <c r="I31" s="113">
        <f t="shared" ref="I31:N31" si="8">I32+I33</f>
        <v>0</v>
      </c>
      <c r="J31" s="54">
        <f t="shared" si="8"/>
        <v>120000</v>
      </c>
      <c r="K31" s="171">
        <f t="shared" si="8"/>
        <v>120000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>
        <f t="shared" si="0"/>
        <v>0</v>
      </c>
    </row>
    <row r="32" spans="2:15" ht="14.25" x14ac:dyDescent="0.2">
      <c r="B32" s="52"/>
      <c r="C32" s="8"/>
      <c r="D32" s="8"/>
      <c r="E32" s="8"/>
      <c r="F32" s="60">
        <v>614200</v>
      </c>
      <c r="G32" s="71" t="s">
        <v>123</v>
      </c>
      <c r="H32" s="9" t="s">
        <v>25</v>
      </c>
      <c r="I32" s="111">
        <v>0</v>
      </c>
      <c r="J32" s="48">
        <v>120000</v>
      </c>
      <c r="K32" s="169">
        <f t="shared" ref="K32:K33" si="9">SUM(I32:J32)</f>
        <v>120000</v>
      </c>
      <c r="L32" s="111"/>
      <c r="M32" s="48"/>
      <c r="N32" s="210">
        <f t="shared" ref="N32:N33" si="10">SUM(L32:M32)</f>
        <v>0</v>
      </c>
      <c r="O32" s="231">
        <f t="shared" si="0"/>
        <v>0</v>
      </c>
    </row>
    <row r="33" spans="2:15" ht="14.25" x14ac:dyDescent="0.2">
      <c r="B33" s="52"/>
      <c r="C33" s="8"/>
      <c r="D33" s="8"/>
      <c r="E33" s="8"/>
      <c r="F33" s="60">
        <v>614300</v>
      </c>
      <c r="G33" s="71" t="s">
        <v>124</v>
      </c>
      <c r="H33" s="160" t="s">
        <v>128</v>
      </c>
      <c r="I33" s="111">
        <v>0</v>
      </c>
      <c r="J33" s="48">
        <v>0</v>
      </c>
      <c r="K33" s="169">
        <f t="shared" si="9"/>
        <v>0</v>
      </c>
      <c r="L33" s="111"/>
      <c r="M33" s="48"/>
      <c r="N33" s="210">
        <f t="shared" si="10"/>
        <v>0</v>
      </c>
      <c r="O33" s="231" t="str">
        <f t="shared" si="0"/>
        <v/>
      </c>
    </row>
    <row r="34" spans="2:15" ht="14.25" x14ac:dyDescent="0.2">
      <c r="B34" s="52"/>
      <c r="C34" s="8"/>
      <c r="D34" s="8"/>
      <c r="E34" s="8"/>
      <c r="F34" s="59"/>
      <c r="G34" s="70"/>
      <c r="H34" s="10"/>
      <c r="I34" s="111"/>
      <c r="J34" s="48"/>
      <c r="K34" s="170"/>
      <c r="L34" s="111"/>
      <c r="M34" s="48"/>
      <c r="N34" s="211"/>
      <c r="O34" s="231" t="str">
        <f t="shared" si="0"/>
        <v/>
      </c>
    </row>
    <row r="35" spans="2:15" ht="15" x14ac:dyDescent="0.25">
      <c r="B35" s="53"/>
      <c r="C35" s="4"/>
      <c r="D35" s="4"/>
      <c r="E35" s="4"/>
      <c r="F35" s="59">
        <v>821000</v>
      </c>
      <c r="G35" s="70"/>
      <c r="H35" s="10" t="s">
        <v>12</v>
      </c>
      <c r="I35" s="113">
        <f t="shared" ref="I35:N35" si="11">SUM(I36:I39)</f>
        <v>167500</v>
      </c>
      <c r="J35" s="54">
        <f t="shared" si="11"/>
        <v>65000</v>
      </c>
      <c r="K35" s="171">
        <f t="shared" si="11"/>
        <v>232500</v>
      </c>
      <c r="L35" s="113">
        <f t="shared" si="11"/>
        <v>0</v>
      </c>
      <c r="M35" s="54">
        <f t="shared" si="11"/>
        <v>0</v>
      </c>
      <c r="N35" s="212">
        <f t="shared" si="11"/>
        <v>0</v>
      </c>
      <c r="O35" s="235">
        <f t="shared" si="0"/>
        <v>0</v>
      </c>
    </row>
    <row r="36" spans="2:15" ht="14.25" x14ac:dyDescent="0.2">
      <c r="B36" s="52"/>
      <c r="C36" s="8"/>
      <c r="D36" s="8"/>
      <c r="E36" s="8"/>
      <c r="F36" s="60">
        <v>821200</v>
      </c>
      <c r="G36" s="71"/>
      <c r="H36" s="9" t="s">
        <v>13</v>
      </c>
      <c r="I36" s="119">
        <v>117500</v>
      </c>
      <c r="J36" s="56">
        <v>60000</v>
      </c>
      <c r="K36" s="169">
        <f t="shared" ref="K36:K38" si="12">SUM(I36:J36)</f>
        <v>177500</v>
      </c>
      <c r="L36" s="119"/>
      <c r="M36" s="56"/>
      <c r="N36" s="210">
        <f t="shared" ref="N36:N38" si="13">SUM(L36:M36)</f>
        <v>0</v>
      </c>
      <c r="O36" s="231">
        <f t="shared" si="0"/>
        <v>0</v>
      </c>
    </row>
    <row r="37" spans="2:15" ht="14.25" x14ac:dyDescent="0.2">
      <c r="B37" s="52"/>
      <c r="C37" s="8"/>
      <c r="D37" s="8"/>
      <c r="E37" s="8"/>
      <c r="F37" s="60">
        <v>821300</v>
      </c>
      <c r="G37" s="71"/>
      <c r="H37" s="9" t="s">
        <v>14</v>
      </c>
      <c r="I37" s="111">
        <v>0</v>
      </c>
      <c r="J37" s="48">
        <v>5000</v>
      </c>
      <c r="K37" s="169">
        <f t="shared" si="12"/>
        <v>5000</v>
      </c>
      <c r="L37" s="111"/>
      <c r="M37" s="48"/>
      <c r="N37" s="210">
        <f t="shared" si="13"/>
        <v>0</v>
      </c>
      <c r="O37" s="231">
        <f t="shared" si="0"/>
        <v>0</v>
      </c>
    </row>
    <row r="38" spans="2:15" ht="14.25" x14ac:dyDescent="0.2">
      <c r="B38" s="52"/>
      <c r="C38" s="8"/>
      <c r="D38" s="8"/>
      <c r="E38" s="8"/>
      <c r="F38" s="60">
        <v>821300</v>
      </c>
      <c r="G38" s="71" t="s">
        <v>278</v>
      </c>
      <c r="H38" s="147" t="s">
        <v>277</v>
      </c>
      <c r="I38" s="111">
        <v>50000</v>
      </c>
      <c r="J38" s="48">
        <v>0</v>
      </c>
      <c r="K38" s="169">
        <f t="shared" si="12"/>
        <v>50000</v>
      </c>
      <c r="L38" s="111"/>
      <c r="M38" s="48"/>
      <c r="N38" s="210">
        <f t="shared" si="13"/>
        <v>0</v>
      </c>
      <c r="O38" s="231">
        <f t="shared" si="0"/>
        <v>0</v>
      </c>
    </row>
    <row r="39" spans="2:15" ht="14.25" x14ac:dyDescent="0.2">
      <c r="B39" s="52"/>
      <c r="C39" s="8"/>
      <c r="D39" s="8"/>
      <c r="E39" s="8"/>
      <c r="F39" s="60"/>
      <c r="G39" s="71"/>
      <c r="H39" s="9"/>
      <c r="I39" s="111"/>
      <c r="J39" s="48"/>
      <c r="K39" s="170"/>
      <c r="L39" s="111"/>
      <c r="M39" s="48"/>
      <c r="N39" s="211"/>
      <c r="O39" s="231" t="str">
        <f t="shared" si="0"/>
        <v/>
      </c>
    </row>
    <row r="40" spans="2:15" ht="15" x14ac:dyDescent="0.25">
      <c r="B40" s="53"/>
      <c r="C40" s="4"/>
      <c r="D40" s="4"/>
      <c r="E40" s="4"/>
      <c r="F40" s="59"/>
      <c r="G40" s="70"/>
      <c r="H40" s="10" t="s">
        <v>15</v>
      </c>
      <c r="I40" s="113">
        <v>37</v>
      </c>
      <c r="J40" s="54"/>
      <c r="K40" s="171">
        <v>37</v>
      </c>
      <c r="L40" s="113"/>
      <c r="M40" s="54"/>
      <c r="N40" s="212"/>
      <c r="O40" s="231"/>
    </row>
    <row r="41" spans="2:15" ht="15" x14ac:dyDescent="0.25">
      <c r="B41" s="53"/>
      <c r="C41" s="4"/>
      <c r="D41" s="4"/>
      <c r="E41" s="4"/>
      <c r="F41" s="59"/>
      <c r="G41" s="70"/>
      <c r="H41" s="4" t="s">
        <v>24</v>
      </c>
      <c r="I41" s="113">
        <f t="shared" ref="I41:N41" si="14">I11+I16+I19+I31+I35</f>
        <v>1291430</v>
      </c>
      <c r="J41" s="54">
        <f t="shared" si="14"/>
        <v>185000</v>
      </c>
      <c r="K41" s="91">
        <f t="shared" si="14"/>
        <v>1476430</v>
      </c>
      <c r="L41" s="113">
        <f t="shared" si="14"/>
        <v>0</v>
      </c>
      <c r="M41" s="54">
        <f t="shared" si="14"/>
        <v>0</v>
      </c>
      <c r="N41" s="212">
        <f t="shared" si="14"/>
        <v>0</v>
      </c>
      <c r="O41" s="235">
        <f t="shared" si="0"/>
        <v>0</v>
      </c>
    </row>
    <row r="42" spans="2:15" ht="15" x14ac:dyDescent="0.25">
      <c r="B42" s="53"/>
      <c r="C42" s="4"/>
      <c r="D42" s="4"/>
      <c r="E42" s="4"/>
      <c r="F42" s="59"/>
      <c r="G42" s="70"/>
      <c r="H42" s="4" t="s">
        <v>16</v>
      </c>
      <c r="I42" s="113">
        <f t="shared" ref="I42:N43" si="15">I41</f>
        <v>1291430</v>
      </c>
      <c r="J42" s="54">
        <f t="shared" si="15"/>
        <v>185000</v>
      </c>
      <c r="K42" s="91">
        <f t="shared" si="15"/>
        <v>1476430</v>
      </c>
      <c r="L42" s="113">
        <f t="shared" si="15"/>
        <v>0</v>
      </c>
      <c r="M42" s="54">
        <f t="shared" si="15"/>
        <v>0</v>
      </c>
      <c r="N42" s="212">
        <f t="shared" si="15"/>
        <v>0</v>
      </c>
      <c r="O42" s="235">
        <f t="shared" si="0"/>
        <v>0</v>
      </c>
    </row>
    <row r="43" spans="2:15" ht="15" x14ac:dyDescent="0.25">
      <c r="B43" s="53"/>
      <c r="C43" s="4"/>
      <c r="D43" s="4"/>
      <c r="E43" s="4"/>
      <c r="F43" s="59"/>
      <c r="G43" s="70"/>
      <c r="H43" s="4" t="s">
        <v>17</v>
      </c>
      <c r="I43" s="113">
        <f t="shared" si="15"/>
        <v>1291430</v>
      </c>
      <c r="J43" s="54">
        <f t="shared" si="15"/>
        <v>185000</v>
      </c>
      <c r="K43" s="91">
        <f t="shared" si="15"/>
        <v>1476430</v>
      </c>
      <c r="L43" s="113">
        <f t="shared" si="15"/>
        <v>0</v>
      </c>
      <c r="M43" s="54">
        <f t="shared" si="15"/>
        <v>0</v>
      </c>
      <c r="N43" s="212">
        <f t="shared" si="15"/>
        <v>0</v>
      </c>
      <c r="O43" s="235">
        <f t="shared" si="0"/>
        <v>0</v>
      </c>
    </row>
    <row r="44" spans="2:15" ht="15.75" thickBot="1" x14ac:dyDescent="0.3">
      <c r="B44" s="6"/>
      <c r="C44" s="7"/>
      <c r="D44" s="7"/>
      <c r="E44" s="7"/>
      <c r="F44" s="61"/>
      <c r="G44" s="72"/>
      <c r="H44" s="7"/>
      <c r="I44" s="126"/>
      <c r="J44" s="25"/>
      <c r="K44" s="97"/>
      <c r="L44" s="191" t="str">
        <f>IF(L43&gt;L5,"PROBIJEN LIMIT!!!","")</f>
        <v/>
      </c>
      <c r="M44" s="25"/>
      <c r="N44" s="229"/>
      <c r="O44" s="234" t="str">
        <f t="shared" si="0"/>
        <v/>
      </c>
    </row>
    <row r="45" spans="2:15" ht="14.25" x14ac:dyDescent="0.2">
      <c r="F45" s="62"/>
      <c r="G45" s="73"/>
      <c r="I45" s="18"/>
      <c r="J45" s="18"/>
      <c r="K45" s="98"/>
      <c r="L45" s="18"/>
      <c r="M45" s="18"/>
      <c r="N45" s="98"/>
      <c r="O45" s="240" t="str">
        <f t="shared" si="0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/>
  <dimension ref="B1:O40"/>
  <sheetViews>
    <sheetView topLeftCell="A19" zoomScaleNormal="100" workbookViewId="0">
      <selection activeCell="L39" sqref="L39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52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24</v>
      </c>
      <c r="E5" s="263"/>
      <c r="F5" s="187"/>
      <c r="G5" s="187"/>
      <c r="I5" s="186" t="s">
        <v>203</v>
      </c>
      <c r="L5" s="188">
        <v>974050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0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53</v>
      </c>
      <c r="C10" s="3" t="s">
        <v>3</v>
      </c>
      <c r="D10" s="3" t="s">
        <v>4</v>
      </c>
      <c r="E10" s="139" t="s">
        <v>150</v>
      </c>
      <c r="F10" s="51"/>
      <c r="G10" s="51"/>
      <c r="H10" s="189" t="s">
        <v>52</v>
      </c>
      <c r="I10" s="118"/>
      <c r="J10" s="23"/>
      <c r="K10" s="174"/>
      <c r="L10" s="118"/>
      <c r="M10" s="23"/>
      <c r="N10" s="224"/>
      <c r="O10" s="231" t="str">
        <f t="shared" ref="O10:O36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SUM(I12:I14)</f>
        <v>685510</v>
      </c>
      <c r="J11" s="34">
        <f t="shared" si="1"/>
        <v>0</v>
      </c>
      <c r="K11" s="168">
        <f t="shared" si="1"/>
        <v>685510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22">
        <v>600590</v>
      </c>
      <c r="J12" s="36">
        <v>0</v>
      </c>
      <c r="K12" s="169">
        <f>SUM(I12:J12)</f>
        <v>600590</v>
      </c>
      <c r="L12" s="122"/>
      <c r="M12" s="36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22">
        <v>84920</v>
      </c>
      <c r="J13" s="36">
        <v>0</v>
      </c>
      <c r="K13" s="169">
        <f t="shared" ref="K13:K14" si="2">SUM(I13:J13)</f>
        <v>84920</v>
      </c>
      <c r="L13" s="122"/>
      <c r="M13" s="36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5" x14ac:dyDescent="0.25">
      <c r="B15" s="52"/>
      <c r="C15" s="8"/>
      <c r="D15" s="8"/>
      <c r="E15" s="8"/>
      <c r="F15" s="60"/>
      <c r="G15" s="71"/>
      <c r="H15" s="9"/>
      <c r="I15" s="109"/>
      <c r="J15" s="34"/>
      <c r="K15" s="168"/>
      <c r="L15" s="109"/>
      <c r="M15" s="34"/>
      <c r="N15" s="209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63490</v>
      </c>
      <c r="J16" s="34">
        <f t="shared" si="4"/>
        <v>0</v>
      </c>
      <c r="K16" s="168">
        <f t="shared" si="4"/>
        <v>63490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22">
        <v>63490</v>
      </c>
      <c r="J17" s="36">
        <v>0</v>
      </c>
      <c r="K17" s="169">
        <f>SUM(I17:J17)</f>
        <v>63490</v>
      </c>
      <c r="L17" s="122"/>
      <c r="M17" s="36"/>
      <c r="N17" s="210">
        <f>SUM(L17:M17)</f>
        <v>0</v>
      </c>
      <c r="O17" s="231">
        <f t="shared" si="0"/>
        <v>0</v>
      </c>
    </row>
    <row r="18" spans="2:15" ht="15" x14ac:dyDescent="0.25">
      <c r="B18" s="52"/>
      <c r="C18" s="8"/>
      <c r="D18" s="8"/>
      <c r="E18" s="8"/>
      <c r="F18" s="60"/>
      <c r="G18" s="71"/>
      <c r="H18" s="9"/>
      <c r="I18" s="113"/>
      <c r="J18" s="54"/>
      <c r="K18" s="171"/>
      <c r="L18" s="113"/>
      <c r="M18" s="54"/>
      <c r="N18" s="212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120000</v>
      </c>
      <c r="J19" s="57">
        <f t="shared" si="5"/>
        <v>0</v>
      </c>
      <c r="K19" s="171">
        <f t="shared" si="5"/>
        <v>120000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3">
        <v>4000</v>
      </c>
      <c r="J20" s="86">
        <v>0</v>
      </c>
      <c r="K20" s="169">
        <f t="shared" ref="K20:K29" si="6">SUM(I20:J20)</f>
        <v>4000</v>
      </c>
      <c r="L20" s="103"/>
      <c r="M20" s="86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3">
        <v>35000</v>
      </c>
      <c r="J21" s="86">
        <v>0</v>
      </c>
      <c r="K21" s="169">
        <f t="shared" si="6"/>
        <v>35000</v>
      </c>
      <c r="L21" s="103"/>
      <c r="M21" s="86"/>
      <c r="N21" s="210">
        <f t="shared" si="7"/>
        <v>0</v>
      </c>
      <c r="O21" s="231">
        <f t="shared" si="0"/>
        <v>0</v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3">
        <v>14000</v>
      </c>
      <c r="J22" s="86">
        <v>0</v>
      </c>
      <c r="K22" s="169">
        <f t="shared" si="6"/>
        <v>14000</v>
      </c>
      <c r="L22" s="103"/>
      <c r="M22" s="86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3">
        <v>8000</v>
      </c>
      <c r="J23" s="86">
        <v>0</v>
      </c>
      <c r="K23" s="169">
        <f t="shared" si="6"/>
        <v>8000</v>
      </c>
      <c r="L23" s="103"/>
      <c r="M23" s="86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3">
        <v>5000</v>
      </c>
      <c r="J24" s="86">
        <v>0</v>
      </c>
      <c r="K24" s="169">
        <f t="shared" si="6"/>
        <v>5000</v>
      </c>
      <c r="L24" s="103"/>
      <c r="M24" s="86"/>
      <c r="N24" s="210">
        <f t="shared" si="7"/>
        <v>0</v>
      </c>
      <c r="O24" s="231">
        <f t="shared" si="0"/>
        <v>0</v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3">
        <v>0</v>
      </c>
      <c r="J25" s="86">
        <v>0</v>
      </c>
      <c r="K25" s="169">
        <f t="shared" si="6"/>
        <v>0</v>
      </c>
      <c r="L25" s="103"/>
      <c r="M25" s="86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3">
        <v>7000</v>
      </c>
      <c r="J26" s="86">
        <v>0</v>
      </c>
      <c r="K26" s="169">
        <f t="shared" si="6"/>
        <v>7000</v>
      </c>
      <c r="L26" s="103"/>
      <c r="M26" s="86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3">
        <v>2000</v>
      </c>
      <c r="J27" s="86">
        <v>0</v>
      </c>
      <c r="K27" s="169">
        <f t="shared" si="6"/>
        <v>2000</v>
      </c>
      <c r="L27" s="103"/>
      <c r="M27" s="86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3">
        <v>45000</v>
      </c>
      <c r="J28" s="86">
        <v>0</v>
      </c>
      <c r="K28" s="169">
        <f t="shared" si="6"/>
        <v>45000</v>
      </c>
      <c r="L28" s="103"/>
      <c r="M28" s="86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3">
        <v>0</v>
      </c>
      <c r="J29" s="86">
        <v>0</v>
      </c>
      <c r="K29" s="169">
        <f t="shared" si="6"/>
        <v>0</v>
      </c>
      <c r="L29" s="103"/>
      <c r="M29" s="86"/>
      <c r="N29" s="210">
        <f t="shared" si="7"/>
        <v>0</v>
      </c>
      <c r="O29" s="231" t="str">
        <f t="shared" si="0"/>
        <v/>
      </c>
    </row>
    <row r="30" spans="2:15" ht="14.25" x14ac:dyDescent="0.2">
      <c r="B30" s="53"/>
      <c r="C30" s="4"/>
      <c r="D30" s="4"/>
      <c r="E30" s="4"/>
      <c r="F30" s="59"/>
      <c r="G30" s="70"/>
      <c r="H30" s="10"/>
      <c r="I30" s="119"/>
      <c r="J30" s="56"/>
      <c r="K30" s="170"/>
      <c r="L30" s="119"/>
      <c r="M30" s="56"/>
      <c r="N30" s="211"/>
      <c r="O30" s="231" t="str">
        <f t="shared" si="0"/>
        <v/>
      </c>
    </row>
    <row r="31" spans="2:15" ht="15" x14ac:dyDescent="0.25">
      <c r="B31" s="53"/>
      <c r="C31" s="4"/>
      <c r="D31" s="4"/>
      <c r="E31" s="4"/>
      <c r="F31" s="59">
        <v>821000</v>
      </c>
      <c r="G31" s="70"/>
      <c r="H31" s="10" t="s">
        <v>12</v>
      </c>
      <c r="I31" s="113">
        <f t="shared" ref="I31:N31" si="8">SUM(I32:I33)</f>
        <v>6000</v>
      </c>
      <c r="J31" s="54">
        <f t="shared" si="8"/>
        <v>97451</v>
      </c>
      <c r="K31" s="171">
        <f t="shared" si="8"/>
        <v>103451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>
        <f t="shared" si="0"/>
        <v>0</v>
      </c>
    </row>
    <row r="32" spans="2:15" ht="14.25" x14ac:dyDescent="0.2">
      <c r="B32" s="52"/>
      <c r="C32" s="8"/>
      <c r="D32" s="8"/>
      <c r="E32" s="8"/>
      <c r="F32" s="60">
        <v>821200</v>
      </c>
      <c r="G32" s="71"/>
      <c r="H32" s="9" t="s">
        <v>13</v>
      </c>
      <c r="I32" s="119">
        <v>0</v>
      </c>
      <c r="J32" s="56">
        <v>97451</v>
      </c>
      <c r="K32" s="169">
        <f t="shared" ref="K32:K33" si="9">SUM(I32:J32)</f>
        <v>97451</v>
      </c>
      <c r="L32" s="119"/>
      <c r="M32" s="56"/>
      <c r="N32" s="210">
        <f t="shared" ref="N32:N33" si="10">SUM(L32:M32)</f>
        <v>0</v>
      </c>
      <c r="O32" s="231">
        <f t="shared" si="0"/>
        <v>0</v>
      </c>
    </row>
    <row r="33" spans="2:15" ht="14.25" x14ac:dyDescent="0.2">
      <c r="B33" s="52"/>
      <c r="C33" s="8"/>
      <c r="D33" s="8"/>
      <c r="E33" s="8"/>
      <c r="F33" s="60">
        <v>821300</v>
      </c>
      <c r="G33" s="71"/>
      <c r="H33" s="9" t="s">
        <v>14</v>
      </c>
      <c r="I33" s="119">
        <v>6000</v>
      </c>
      <c r="J33" s="56">
        <v>0</v>
      </c>
      <c r="K33" s="169">
        <f t="shared" si="9"/>
        <v>6000</v>
      </c>
      <c r="L33" s="119"/>
      <c r="M33" s="56"/>
      <c r="N33" s="210">
        <f t="shared" si="10"/>
        <v>0</v>
      </c>
      <c r="O33" s="231">
        <f t="shared" si="0"/>
        <v>0</v>
      </c>
    </row>
    <row r="34" spans="2:15" ht="14.25" x14ac:dyDescent="0.2">
      <c r="B34" s="52"/>
      <c r="C34" s="8"/>
      <c r="D34" s="8"/>
      <c r="E34" s="8"/>
      <c r="F34" s="60"/>
      <c r="G34" s="71"/>
      <c r="H34" s="9"/>
      <c r="I34" s="119"/>
      <c r="J34" s="56"/>
      <c r="K34" s="170"/>
      <c r="L34" s="119"/>
      <c r="M34" s="56"/>
      <c r="N34" s="211"/>
      <c r="O34" s="231" t="str">
        <f t="shared" si="0"/>
        <v/>
      </c>
    </row>
    <row r="35" spans="2:15" ht="15" x14ac:dyDescent="0.25">
      <c r="B35" s="53"/>
      <c r="C35" s="4"/>
      <c r="D35" s="4"/>
      <c r="E35" s="4"/>
      <c r="F35" s="59"/>
      <c r="G35" s="70"/>
      <c r="H35" s="10" t="s">
        <v>15</v>
      </c>
      <c r="I35" s="113">
        <v>17</v>
      </c>
      <c r="J35" s="54"/>
      <c r="K35" s="171">
        <v>17</v>
      </c>
      <c r="L35" s="113"/>
      <c r="M35" s="54"/>
      <c r="N35" s="212"/>
      <c r="O35" s="231"/>
    </row>
    <row r="36" spans="2:15" ht="15" x14ac:dyDescent="0.25">
      <c r="B36" s="53"/>
      <c r="C36" s="4"/>
      <c r="D36" s="4"/>
      <c r="E36" s="4"/>
      <c r="F36" s="59"/>
      <c r="G36" s="70"/>
      <c r="H36" s="4" t="s">
        <v>24</v>
      </c>
      <c r="I36" s="113">
        <f t="shared" ref="I36:N36" si="11">I11+I16+I19+I31</f>
        <v>875000</v>
      </c>
      <c r="J36" s="54">
        <f t="shared" si="11"/>
        <v>97451</v>
      </c>
      <c r="K36" s="171">
        <f t="shared" si="11"/>
        <v>972451</v>
      </c>
      <c r="L36" s="113">
        <f t="shared" si="11"/>
        <v>0</v>
      </c>
      <c r="M36" s="54">
        <f t="shared" si="11"/>
        <v>0</v>
      </c>
      <c r="N36" s="212">
        <f t="shared" si="11"/>
        <v>0</v>
      </c>
      <c r="O36" s="235">
        <f t="shared" si="0"/>
        <v>0</v>
      </c>
    </row>
    <row r="37" spans="2:15" ht="15" x14ac:dyDescent="0.25">
      <c r="B37" s="53"/>
      <c r="C37" s="4"/>
      <c r="D37" s="4"/>
      <c r="E37" s="4"/>
      <c r="F37" s="59"/>
      <c r="G37" s="70"/>
      <c r="H37" s="4" t="s">
        <v>16</v>
      </c>
      <c r="I37" s="113">
        <f t="shared" ref="I37:N38" si="12">I36</f>
        <v>875000</v>
      </c>
      <c r="J37" s="54">
        <f t="shared" si="12"/>
        <v>97451</v>
      </c>
      <c r="K37" s="171">
        <f t="shared" si="12"/>
        <v>972451</v>
      </c>
      <c r="L37" s="113">
        <f t="shared" si="12"/>
        <v>0</v>
      </c>
      <c r="M37" s="54">
        <f t="shared" si="12"/>
        <v>0</v>
      </c>
      <c r="N37" s="212">
        <f t="shared" si="12"/>
        <v>0</v>
      </c>
      <c r="O37" s="235">
        <f t="shared" ref="O37:O40" si="13">IF(K37=0,"",N37/K37*100)</f>
        <v>0</v>
      </c>
    </row>
    <row r="38" spans="2:15" ht="15" x14ac:dyDescent="0.25">
      <c r="B38" s="53"/>
      <c r="C38" s="4"/>
      <c r="D38" s="4"/>
      <c r="E38" s="4"/>
      <c r="F38" s="59"/>
      <c r="G38" s="70"/>
      <c r="H38" s="4" t="s">
        <v>17</v>
      </c>
      <c r="I38" s="113">
        <f t="shared" si="12"/>
        <v>875000</v>
      </c>
      <c r="J38" s="54">
        <f t="shared" si="12"/>
        <v>97451</v>
      </c>
      <c r="K38" s="171">
        <f t="shared" si="12"/>
        <v>972451</v>
      </c>
      <c r="L38" s="113">
        <f t="shared" si="12"/>
        <v>0</v>
      </c>
      <c r="M38" s="54">
        <f t="shared" si="12"/>
        <v>0</v>
      </c>
      <c r="N38" s="212">
        <f t="shared" si="12"/>
        <v>0</v>
      </c>
      <c r="O38" s="235">
        <f t="shared" si="13"/>
        <v>0</v>
      </c>
    </row>
    <row r="39" spans="2:15" ht="15" thickBot="1" x14ac:dyDescent="0.25">
      <c r="B39" s="6"/>
      <c r="C39" s="7"/>
      <c r="D39" s="7"/>
      <c r="E39" s="7"/>
      <c r="F39" s="61"/>
      <c r="G39" s="72"/>
      <c r="H39" s="7"/>
      <c r="I39" s="115"/>
      <c r="J39" s="13"/>
      <c r="K39" s="173"/>
      <c r="L39" s="191" t="str">
        <f>IF(L38&gt;L5,"PROBIJEN LIMIT!!!","")</f>
        <v/>
      </c>
      <c r="M39" s="13"/>
      <c r="N39" s="214"/>
      <c r="O39" s="234" t="str">
        <f t="shared" si="13"/>
        <v/>
      </c>
    </row>
    <row r="40" spans="2:15" ht="14.25" x14ac:dyDescent="0.2">
      <c r="F40" s="62"/>
      <c r="G40" s="73"/>
      <c r="I40" s="20"/>
      <c r="J40" s="20"/>
      <c r="K40" s="95"/>
      <c r="L40" s="20"/>
      <c r="M40" s="20"/>
      <c r="N40" s="95"/>
      <c r="O40" s="240" t="str">
        <f t="shared" si="13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8"/>
  <dimension ref="B1:O40"/>
  <sheetViews>
    <sheetView topLeftCell="A7" zoomScaleNormal="100" workbookViewId="0">
      <selection activeCell="L39" sqref="L39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77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26</v>
      </c>
      <c r="E5" s="263"/>
      <c r="F5" s="187"/>
      <c r="G5" s="187"/>
      <c r="I5" s="186" t="s">
        <v>203</v>
      </c>
      <c r="L5" s="188">
        <v>124950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29.2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54</v>
      </c>
      <c r="C10" s="3" t="s">
        <v>3</v>
      </c>
      <c r="D10" s="3" t="s">
        <v>4</v>
      </c>
      <c r="E10" s="139" t="s">
        <v>150</v>
      </c>
      <c r="F10" s="51"/>
      <c r="G10" s="51"/>
      <c r="H10" s="189" t="s">
        <v>77</v>
      </c>
      <c r="I10" s="1"/>
      <c r="J10" s="51"/>
      <c r="K10" s="167"/>
      <c r="L10" s="1"/>
      <c r="M10" s="51"/>
      <c r="N10" s="208"/>
      <c r="O10" s="231" t="str">
        <f t="shared" ref="O10:O40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SUM(I12:I14)</f>
        <v>90110</v>
      </c>
      <c r="J11" s="34">
        <f t="shared" si="1"/>
        <v>0</v>
      </c>
      <c r="K11" s="168">
        <f t="shared" si="1"/>
        <v>90110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10">
        <v>78090</v>
      </c>
      <c r="J12" s="33">
        <v>0</v>
      </c>
      <c r="K12" s="169">
        <f>SUM(I12:J12)</f>
        <v>78090</v>
      </c>
      <c r="L12" s="110"/>
      <c r="M12" s="33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10">
        <v>12020</v>
      </c>
      <c r="J13" s="33">
        <v>0</v>
      </c>
      <c r="K13" s="169">
        <f t="shared" ref="K13:K14" si="2">SUM(I13:J13)</f>
        <v>12020</v>
      </c>
      <c r="L13" s="110"/>
      <c r="M13" s="33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47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5" x14ac:dyDescent="0.25">
      <c r="B15" s="52"/>
      <c r="C15" s="8"/>
      <c r="D15" s="8"/>
      <c r="E15" s="8"/>
      <c r="F15" s="60"/>
      <c r="G15" s="71"/>
      <c r="H15" s="9"/>
      <c r="I15" s="109"/>
      <c r="J15" s="34"/>
      <c r="K15" s="168"/>
      <c r="L15" s="109"/>
      <c r="M15" s="34"/>
      <c r="N15" s="209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8250</v>
      </c>
      <c r="J16" s="34">
        <f t="shared" si="4"/>
        <v>0</v>
      </c>
      <c r="K16" s="168">
        <f t="shared" si="4"/>
        <v>8250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10">
        <v>8250</v>
      </c>
      <c r="J17" s="33">
        <v>0</v>
      </c>
      <c r="K17" s="169">
        <f>SUM(I17:J17)</f>
        <v>8250</v>
      </c>
      <c r="L17" s="110"/>
      <c r="M17" s="33"/>
      <c r="N17" s="210">
        <f>SUM(L17:M17)</f>
        <v>0</v>
      </c>
      <c r="O17" s="231">
        <f t="shared" si="0"/>
        <v>0</v>
      </c>
    </row>
    <row r="18" spans="2:15" ht="15" x14ac:dyDescent="0.25">
      <c r="B18" s="52"/>
      <c r="C18" s="8"/>
      <c r="D18" s="8"/>
      <c r="E18" s="8"/>
      <c r="F18" s="60"/>
      <c r="G18" s="71"/>
      <c r="H18" s="9"/>
      <c r="I18" s="112"/>
      <c r="J18" s="57"/>
      <c r="K18" s="171"/>
      <c r="L18" s="112"/>
      <c r="M18" s="57"/>
      <c r="N18" s="212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12000</v>
      </c>
      <c r="J19" s="57">
        <f t="shared" si="5"/>
        <v>0</v>
      </c>
      <c r="K19" s="171">
        <f t="shared" si="5"/>
        <v>12000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2">
        <v>1500</v>
      </c>
      <c r="J20" s="84">
        <v>0</v>
      </c>
      <c r="K20" s="169">
        <f t="shared" ref="K20:K29" si="6">SUM(I20:J20)</f>
        <v>1500</v>
      </c>
      <c r="L20" s="102"/>
      <c r="M20" s="84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2">
        <v>0</v>
      </c>
      <c r="J21" s="84">
        <v>0</v>
      </c>
      <c r="K21" s="169">
        <f t="shared" si="6"/>
        <v>0</v>
      </c>
      <c r="L21" s="102"/>
      <c r="M21" s="84"/>
      <c r="N21" s="210">
        <f t="shared" si="7"/>
        <v>0</v>
      </c>
      <c r="O21" s="231" t="str">
        <f t="shared" si="0"/>
        <v/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2">
        <v>4000</v>
      </c>
      <c r="J22" s="84">
        <v>0</v>
      </c>
      <c r="K22" s="169">
        <f t="shared" si="6"/>
        <v>4000</v>
      </c>
      <c r="L22" s="102"/>
      <c r="M22" s="84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2">
        <v>1000</v>
      </c>
      <c r="J23" s="84">
        <v>0</v>
      </c>
      <c r="K23" s="169">
        <f t="shared" si="6"/>
        <v>1000</v>
      </c>
      <c r="L23" s="102"/>
      <c r="M23" s="84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2">
        <v>0</v>
      </c>
      <c r="J24" s="84">
        <v>0</v>
      </c>
      <c r="K24" s="169">
        <f t="shared" si="6"/>
        <v>0</v>
      </c>
      <c r="L24" s="102"/>
      <c r="M24" s="84"/>
      <c r="N24" s="210">
        <f t="shared" si="7"/>
        <v>0</v>
      </c>
      <c r="O24" s="231" t="str">
        <f t="shared" si="0"/>
        <v/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2">
        <v>0</v>
      </c>
      <c r="J25" s="84">
        <v>0</v>
      </c>
      <c r="K25" s="169">
        <f t="shared" si="6"/>
        <v>0</v>
      </c>
      <c r="L25" s="102"/>
      <c r="M25" s="84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2">
        <v>3500</v>
      </c>
      <c r="J26" s="84">
        <v>0</v>
      </c>
      <c r="K26" s="169">
        <f t="shared" si="6"/>
        <v>3500</v>
      </c>
      <c r="L26" s="102"/>
      <c r="M26" s="84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2">
        <v>0</v>
      </c>
      <c r="J27" s="84">
        <v>0</v>
      </c>
      <c r="K27" s="169">
        <f t="shared" si="6"/>
        <v>0</v>
      </c>
      <c r="L27" s="102"/>
      <c r="M27" s="84"/>
      <c r="N27" s="210">
        <f t="shared" si="7"/>
        <v>0</v>
      </c>
      <c r="O27" s="231" t="str">
        <f t="shared" si="0"/>
        <v/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2">
        <v>2000</v>
      </c>
      <c r="J28" s="84">
        <v>0</v>
      </c>
      <c r="K28" s="169">
        <f t="shared" si="6"/>
        <v>2000</v>
      </c>
      <c r="L28" s="102"/>
      <c r="M28" s="84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9" t="s">
        <v>89</v>
      </c>
      <c r="I29" s="103">
        <v>0</v>
      </c>
      <c r="J29" s="86">
        <v>0</v>
      </c>
      <c r="K29" s="169">
        <f t="shared" si="6"/>
        <v>0</v>
      </c>
      <c r="L29" s="103"/>
      <c r="M29" s="86"/>
      <c r="N29" s="210">
        <f t="shared" si="7"/>
        <v>0</v>
      </c>
      <c r="O29" s="231" t="str">
        <f t="shared" si="0"/>
        <v/>
      </c>
    </row>
    <row r="30" spans="2:15" ht="15" x14ac:dyDescent="0.25">
      <c r="B30" s="52"/>
      <c r="C30" s="8"/>
      <c r="D30" s="8"/>
      <c r="E30" s="8"/>
      <c r="F30" s="60"/>
      <c r="G30" s="71"/>
      <c r="H30" s="9"/>
      <c r="I30" s="113"/>
      <c r="J30" s="54"/>
      <c r="K30" s="171"/>
      <c r="L30" s="113"/>
      <c r="M30" s="54"/>
      <c r="N30" s="212"/>
      <c r="O30" s="231" t="str">
        <f t="shared" si="0"/>
        <v/>
      </c>
    </row>
    <row r="31" spans="2:15" ht="15" x14ac:dyDescent="0.25">
      <c r="B31" s="53"/>
      <c r="C31" s="4"/>
      <c r="D31" s="4"/>
      <c r="E31" s="4"/>
      <c r="F31" s="59">
        <v>821000</v>
      </c>
      <c r="G31" s="70"/>
      <c r="H31" s="10" t="s">
        <v>12</v>
      </c>
      <c r="I31" s="113">
        <f t="shared" ref="I31:N31" si="8">I32+I33</f>
        <v>3000</v>
      </c>
      <c r="J31" s="54">
        <f t="shared" si="8"/>
        <v>0</v>
      </c>
      <c r="K31" s="171">
        <f t="shared" si="8"/>
        <v>3000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>
        <f t="shared" si="0"/>
        <v>0</v>
      </c>
    </row>
    <row r="32" spans="2:15" ht="14.25" x14ac:dyDescent="0.2">
      <c r="B32" s="52"/>
      <c r="C32" s="8"/>
      <c r="D32" s="8"/>
      <c r="E32" s="8"/>
      <c r="F32" s="60">
        <v>821200</v>
      </c>
      <c r="G32" s="71"/>
      <c r="H32" s="9" t="s">
        <v>13</v>
      </c>
      <c r="I32" s="111">
        <v>0</v>
      </c>
      <c r="J32" s="48">
        <v>0</v>
      </c>
      <c r="K32" s="169">
        <f t="shared" ref="K32:K33" si="9">SUM(I32:J32)</f>
        <v>0</v>
      </c>
      <c r="L32" s="111"/>
      <c r="M32" s="48"/>
      <c r="N32" s="210">
        <f t="shared" ref="N32:N33" si="10">SUM(L32:M32)</f>
        <v>0</v>
      </c>
      <c r="O32" s="231" t="str">
        <f t="shared" si="0"/>
        <v/>
      </c>
    </row>
    <row r="33" spans="2:15" ht="14.25" x14ac:dyDescent="0.2">
      <c r="B33" s="52"/>
      <c r="C33" s="8"/>
      <c r="D33" s="8"/>
      <c r="E33" s="8"/>
      <c r="F33" s="60">
        <v>821300</v>
      </c>
      <c r="G33" s="71"/>
      <c r="H33" s="9" t="s">
        <v>14</v>
      </c>
      <c r="I33" s="111">
        <v>3000</v>
      </c>
      <c r="J33" s="48">
        <v>0</v>
      </c>
      <c r="K33" s="169">
        <f t="shared" si="9"/>
        <v>3000</v>
      </c>
      <c r="L33" s="111"/>
      <c r="M33" s="48"/>
      <c r="N33" s="210">
        <f t="shared" si="10"/>
        <v>0</v>
      </c>
      <c r="O33" s="231">
        <f t="shared" si="0"/>
        <v>0</v>
      </c>
    </row>
    <row r="34" spans="2:15" ht="15" x14ac:dyDescent="0.25">
      <c r="B34" s="52"/>
      <c r="C34" s="8"/>
      <c r="D34" s="8"/>
      <c r="E34" s="8"/>
      <c r="F34" s="60"/>
      <c r="G34" s="71"/>
      <c r="H34" s="9"/>
      <c r="I34" s="113"/>
      <c r="J34" s="54"/>
      <c r="K34" s="171"/>
      <c r="L34" s="113"/>
      <c r="M34" s="54"/>
      <c r="N34" s="212"/>
      <c r="O34" s="231" t="str">
        <f t="shared" si="0"/>
        <v/>
      </c>
    </row>
    <row r="35" spans="2:15" ht="15" x14ac:dyDescent="0.25">
      <c r="B35" s="53"/>
      <c r="C35" s="4"/>
      <c r="D35" s="4"/>
      <c r="E35" s="4"/>
      <c r="F35" s="59"/>
      <c r="G35" s="70"/>
      <c r="H35" s="10" t="s">
        <v>15</v>
      </c>
      <c r="I35" s="113">
        <v>3</v>
      </c>
      <c r="J35" s="54"/>
      <c r="K35" s="171">
        <v>3</v>
      </c>
      <c r="L35" s="113"/>
      <c r="M35" s="54"/>
      <c r="N35" s="212"/>
      <c r="O35" s="231"/>
    </row>
    <row r="36" spans="2:15" ht="15" x14ac:dyDescent="0.25">
      <c r="B36" s="53"/>
      <c r="C36" s="4"/>
      <c r="D36" s="4"/>
      <c r="E36" s="4"/>
      <c r="F36" s="59"/>
      <c r="G36" s="70"/>
      <c r="H36" s="4" t="s">
        <v>24</v>
      </c>
      <c r="I36" s="113">
        <f t="shared" ref="I36:N36" si="11">I11+I16+I19+I31</f>
        <v>113360</v>
      </c>
      <c r="J36" s="54">
        <f t="shared" si="11"/>
        <v>0</v>
      </c>
      <c r="K36" s="171">
        <f t="shared" si="11"/>
        <v>113360</v>
      </c>
      <c r="L36" s="113">
        <f t="shared" si="11"/>
        <v>0</v>
      </c>
      <c r="M36" s="54">
        <f t="shared" si="11"/>
        <v>0</v>
      </c>
      <c r="N36" s="212">
        <f t="shared" si="11"/>
        <v>0</v>
      </c>
      <c r="O36" s="235">
        <f t="shared" si="0"/>
        <v>0</v>
      </c>
    </row>
    <row r="37" spans="2:15" ht="15" x14ac:dyDescent="0.25">
      <c r="B37" s="53"/>
      <c r="C37" s="4"/>
      <c r="D37" s="4"/>
      <c r="E37" s="4"/>
      <c r="F37" s="59"/>
      <c r="G37" s="70"/>
      <c r="H37" s="4" t="s">
        <v>16</v>
      </c>
      <c r="I37" s="113">
        <f t="shared" ref="I37:N38" si="12">I36</f>
        <v>113360</v>
      </c>
      <c r="J37" s="54">
        <f t="shared" si="12"/>
        <v>0</v>
      </c>
      <c r="K37" s="171">
        <f t="shared" si="12"/>
        <v>113360</v>
      </c>
      <c r="L37" s="113">
        <f t="shared" si="12"/>
        <v>0</v>
      </c>
      <c r="M37" s="54">
        <f t="shared" si="12"/>
        <v>0</v>
      </c>
      <c r="N37" s="212">
        <f t="shared" si="12"/>
        <v>0</v>
      </c>
      <c r="O37" s="235">
        <f t="shared" si="0"/>
        <v>0</v>
      </c>
    </row>
    <row r="38" spans="2:15" ht="15" x14ac:dyDescent="0.25">
      <c r="B38" s="53"/>
      <c r="C38" s="4"/>
      <c r="D38" s="4"/>
      <c r="E38" s="4"/>
      <c r="F38" s="59"/>
      <c r="G38" s="70"/>
      <c r="H38" s="4" t="s">
        <v>17</v>
      </c>
      <c r="I38" s="113">
        <f t="shared" si="12"/>
        <v>113360</v>
      </c>
      <c r="J38" s="54">
        <f t="shared" si="12"/>
        <v>0</v>
      </c>
      <c r="K38" s="171">
        <f t="shared" si="12"/>
        <v>113360</v>
      </c>
      <c r="L38" s="113">
        <f t="shared" si="12"/>
        <v>0</v>
      </c>
      <c r="M38" s="54">
        <f t="shared" si="12"/>
        <v>0</v>
      </c>
      <c r="N38" s="212">
        <f t="shared" si="12"/>
        <v>0</v>
      </c>
      <c r="O38" s="235">
        <f t="shared" si="0"/>
        <v>0</v>
      </c>
    </row>
    <row r="39" spans="2:15" ht="15" thickBot="1" x14ac:dyDescent="0.25">
      <c r="B39" s="6"/>
      <c r="C39" s="7"/>
      <c r="D39" s="7"/>
      <c r="E39" s="7"/>
      <c r="F39" s="61"/>
      <c r="G39" s="72"/>
      <c r="H39" s="7"/>
      <c r="I39" s="6"/>
      <c r="J39" s="7"/>
      <c r="K39" s="175"/>
      <c r="L39" s="191" t="str">
        <f>IF(L38&gt;L5,"PROBIJEN LIMIT!!!","")</f>
        <v/>
      </c>
      <c r="M39" s="7"/>
      <c r="N39" s="222"/>
      <c r="O39" s="234" t="str">
        <f t="shared" si="0"/>
        <v/>
      </c>
    </row>
    <row r="40" spans="2:15" ht="14.25" x14ac:dyDescent="0.2">
      <c r="F40" s="62"/>
      <c r="G40" s="73"/>
      <c r="K40" s="94"/>
      <c r="N40" s="94"/>
      <c r="O40" s="240" t="str">
        <f t="shared" si="0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9"/>
  <dimension ref="B1:O40"/>
  <sheetViews>
    <sheetView zoomScaleNormal="100" workbookViewId="0">
      <selection activeCell="L39" sqref="L39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141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27</v>
      </c>
      <c r="E5" s="263"/>
      <c r="F5" s="187"/>
      <c r="G5" s="187"/>
      <c r="I5" s="186" t="s">
        <v>203</v>
      </c>
      <c r="L5" s="188">
        <v>756550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1.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55</v>
      </c>
      <c r="C10" s="3" t="s">
        <v>3</v>
      </c>
      <c r="D10" s="3" t="s">
        <v>4</v>
      </c>
      <c r="E10" s="139" t="s">
        <v>150</v>
      </c>
      <c r="F10" s="51"/>
      <c r="G10" s="51"/>
      <c r="H10" s="189" t="s">
        <v>217</v>
      </c>
      <c r="I10" s="118"/>
      <c r="J10" s="23"/>
      <c r="K10" s="174"/>
      <c r="L10" s="118"/>
      <c r="M10" s="23"/>
      <c r="N10" s="224"/>
      <c r="O10" s="231" t="str">
        <f t="shared" ref="O10:O38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SUM(I12:I14)</f>
        <v>518480</v>
      </c>
      <c r="J11" s="34">
        <f t="shared" si="1"/>
        <v>0</v>
      </c>
      <c r="K11" s="168">
        <f t="shared" si="1"/>
        <v>518480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22">
        <v>443770</v>
      </c>
      <c r="J12" s="36">
        <v>0</v>
      </c>
      <c r="K12" s="169">
        <f>SUM(I12:J12)</f>
        <v>443770</v>
      </c>
      <c r="L12" s="122"/>
      <c r="M12" s="36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22">
        <v>74710</v>
      </c>
      <c r="J13" s="36">
        <v>0</v>
      </c>
      <c r="K13" s="169">
        <f t="shared" ref="K13:K14" si="2">SUM(I13:J13)</f>
        <v>74710</v>
      </c>
      <c r="L13" s="122"/>
      <c r="M13" s="36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47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5" x14ac:dyDescent="0.25">
      <c r="B15" s="52"/>
      <c r="C15" s="8"/>
      <c r="D15" s="8"/>
      <c r="E15" s="8"/>
      <c r="F15" s="60"/>
      <c r="G15" s="71"/>
      <c r="H15" s="9"/>
      <c r="I15" s="109"/>
      <c r="J15" s="34"/>
      <c r="K15" s="168"/>
      <c r="L15" s="109"/>
      <c r="M15" s="34"/>
      <c r="N15" s="209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47680</v>
      </c>
      <c r="J16" s="34">
        <f t="shared" si="4"/>
        <v>0</v>
      </c>
      <c r="K16" s="168">
        <f t="shared" si="4"/>
        <v>47680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22">
        <v>47680</v>
      </c>
      <c r="J17" s="36">
        <v>0</v>
      </c>
      <c r="K17" s="169">
        <f>SUM(I17:J17)</f>
        <v>47680</v>
      </c>
      <c r="L17" s="122"/>
      <c r="M17" s="36"/>
      <c r="N17" s="210">
        <f>SUM(L17:M17)</f>
        <v>0</v>
      </c>
      <c r="O17" s="231">
        <f t="shared" si="0"/>
        <v>0</v>
      </c>
    </row>
    <row r="18" spans="2:15" ht="15" x14ac:dyDescent="0.25">
      <c r="B18" s="52"/>
      <c r="C18" s="8"/>
      <c r="D18" s="8"/>
      <c r="E18" s="8"/>
      <c r="F18" s="60"/>
      <c r="G18" s="71"/>
      <c r="H18" s="9"/>
      <c r="I18" s="113"/>
      <c r="J18" s="54"/>
      <c r="K18" s="171"/>
      <c r="L18" s="113"/>
      <c r="M18" s="54"/>
      <c r="N18" s="212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86500</v>
      </c>
      <c r="J19" s="57">
        <f t="shared" si="5"/>
        <v>0</v>
      </c>
      <c r="K19" s="171">
        <f t="shared" si="5"/>
        <v>86500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3">
        <v>2500</v>
      </c>
      <c r="J20" s="86">
        <v>0</v>
      </c>
      <c r="K20" s="169">
        <f t="shared" ref="K20:K29" si="6">SUM(I20:J20)</f>
        <v>2500</v>
      </c>
      <c r="L20" s="103"/>
      <c r="M20" s="86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3">
        <v>6000</v>
      </c>
      <c r="J21" s="86">
        <v>0</v>
      </c>
      <c r="K21" s="169">
        <f t="shared" si="6"/>
        <v>6000</v>
      </c>
      <c r="L21" s="103"/>
      <c r="M21" s="86"/>
      <c r="N21" s="210">
        <f t="shared" si="7"/>
        <v>0</v>
      </c>
      <c r="O21" s="231">
        <f t="shared" si="0"/>
        <v>0</v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3">
        <v>10000</v>
      </c>
      <c r="J22" s="86">
        <v>0</v>
      </c>
      <c r="K22" s="169">
        <f t="shared" si="6"/>
        <v>10000</v>
      </c>
      <c r="L22" s="103"/>
      <c r="M22" s="86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3">
        <v>14500</v>
      </c>
      <c r="J23" s="86">
        <v>0</v>
      </c>
      <c r="K23" s="169">
        <f t="shared" si="6"/>
        <v>14500</v>
      </c>
      <c r="L23" s="103"/>
      <c r="M23" s="86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3">
        <v>2500</v>
      </c>
      <c r="J24" s="86">
        <v>0</v>
      </c>
      <c r="K24" s="169">
        <f t="shared" si="6"/>
        <v>2500</v>
      </c>
      <c r="L24" s="103"/>
      <c r="M24" s="86"/>
      <c r="N24" s="210">
        <f t="shared" si="7"/>
        <v>0</v>
      </c>
      <c r="O24" s="231">
        <f t="shared" si="0"/>
        <v>0</v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3">
        <v>0</v>
      </c>
      <c r="J25" s="86">
        <v>0</v>
      </c>
      <c r="K25" s="169">
        <f t="shared" si="6"/>
        <v>0</v>
      </c>
      <c r="L25" s="103"/>
      <c r="M25" s="86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3">
        <v>5000</v>
      </c>
      <c r="J26" s="86">
        <v>0</v>
      </c>
      <c r="K26" s="169">
        <f t="shared" si="6"/>
        <v>5000</v>
      </c>
      <c r="L26" s="103"/>
      <c r="M26" s="86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3">
        <v>1000</v>
      </c>
      <c r="J27" s="86">
        <v>0</v>
      </c>
      <c r="K27" s="169">
        <f t="shared" si="6"/>
        <v>1000</v>
      </c>
      <c r="L27" s="103"/>
      <c r="M27" s="86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3">
        <v>45000</v>
      </c>
      <c r="J28" s="86">
        <v>0</v>
      </c>
      <c r="K28" s="169">
        <f t="shared" si="6"/>
        <v>45000</v>
      </c>
      <c r="L28" s="103"/>
      <c r="M28" s="86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47" t="s">
        <v>84</v>
      </c>
      <c r="I29" s="103">
        <v>0</v>
      </c>
      <c r="J29" s="86">
        <v>0</v>
      </c>
      <c r="K29" s="169">
        <f t="shared" si="6"/>
        <v>0</v>
      </c>
      <c r="L29" s="103"/>
      <c r="M29" s="86"/>
      <c r="N29" s="210">
        <f t="shared" si="7"/>
        <v>0</v>
      </c>
      <c r="O29" s="231" t="str">
        <f t="shared" si="0"/>
        <v/>
      </c>
    </row>
    <row r="30" spans="2:15" ht="14.25" x14ac:dyDescent="0.2">
      <c r="B30" s="53"/>
      <c r="C30" s="4"/>
      <c r="D30" s="4"/>
      <c r="E30" s="4"/>
      <c r="F30" s="59"/>
      <c r="G30" s="70"/>
      <c r="H30" s="10"/>
      <c r="I30" s="119"/>
      <c r="J30" s="56"/>
      <c r="K30" s="170"/>
      <c r="L30" s="119"/>
      <c r="M30" s="56"/>
      <c r="N30" s="211"/>
      <c r="O30" s="231" t="str">
        <f t="shared" si="0"/>
        <v/>
      </c>
    </row>
    <row r="31" spans="2:15" ht="15" x14ac:dyDescent="0.25">
      <c r="B31" s="53"/>
      <c r="C31" s="4"/>
      <c r="D31" s="4"/>
      <c r="E31" s="4"/>
      <c r="F31" s="59">
        <v>821000</v>
      </c>
      <c r="G31" s="70"/>
      <c r="H31" s="10" t="s">
        <v>12</v>
      </c>
      <c r="I31" s="113">
        <f t="shared" ref="I31:N31" si="8">I32+I33</f>
        <v>9000</v>
      </c>
      <c r="J31" s="54">
        <f t="shared" si="8"/>
        <v>0</v>
      </c>
      <c r="K31" s="171">
        <f t="shared" si="8"/>
        <v>9000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>
        <f t="shared" si="0"/>
        <v>0</v>
      </c>
    </row>
    <row r="32" spans="2:15" ht="14.25" x14ac:dyDescent="0.2">
      <c r="B32" s="52"/>
      <c r="C32" s="8"/>
      <c r="D32" s="8"/>
      <c r="E32" s="8"/>
      <c r="F32" s="60">
        <v>821200</v>
      </c>
      <c r="G32" s="71"/>
      <c r="H32" s="9" t="s">
        <v>13</v>
      </c>
      <c r="I32" s="119">
        <v>0</v>
      </c>
      <c r="J32" s="56">
        <v>0</v>
      </c>
      <c r="K32" s="169">
        <f t="shared" ref="K32:K33" si="9">SUM(I32:J32)</f>
        <v>0</v>
      </c>
      <c r="L32" s="119"/>
      <c r="M32" s="56"/>
      <c r="N32" s="210">
        <f t="shared" ref="N32:N33" si="10">SUM(L32:M32)</f>
        <v>0</v>
      </c>
      <c r="O32" s="231" t="str">
        <f t="shared" si="0"/>
        <v/>
      </c>
    </row>
    <row r="33" spans="2:15" ht="14.25" x14ac:dyDescent="0.2">
      <c r="B33" s="52"/>
      <c r="C33" s="8"/>
      <c r="D33" s="8"/>
      <c r="E33" s="8"/>
      <c r="F33" s="60">
        <v>821300</v>
      </c>
      <c r="G33" s="71"/>
      <c r="H33" s="9" t="s">
        <v>14</v>
      </c>
      <c r="I33" s="119">
        <v>9000</v>
      </c>
      <c r="J33" s="56">
        <v>0</v>
      </c>
      <c r="K33" s="169">
        <f t="shared" si="9"/>
        <v>9000</v>
      </c>
      <c r="L33" s="119"/>
      <c r="M33" s="56"/>
      <c r="N33" s="210">
        <f t="shared" si="10"/>
        <v>0</v>
      </c>
      <c r="O33" s="231">
        <f t="shared" si="0"/>
        <v>0</v>
      </c>
    </row>
    <row r="34" spans="2:15" ht="14.25" x14ac:dyDescent="0.2">
      <c r="B34" s="52"/>
      <c r="C34" s="8"/>
      <c r="D34" s="8"/>
      <c r="E34" s="8"/>
      <c r="F34" s="60"/>
      <c r="G34" s="71"/>
      <c r="H34" s="9"/>
      <c r="I34" s="119"/>
      <c r="J34" s="56"/>
      <c r="K34" s="170"/>
      <c r="L34" s="119"/>
      <c r="M34" s="56"/>
      <c r="N34" s="211"/>
      <c r="O34" s="231" t="str">
        <f t="shared" si="0"/>
        <v/>
      </c>
    </row>
    <row r="35" spans="2:15" ht="15" x14ac:dyDescent="0.25">
      <c r="B35" s="53"/>
      <c r="C35" s="4"/>
      <c r="D35" s="4"/>
      <c r="E35" s="4"/>
      <c r="F35" s="59"/>
      <c r="G35" s="70"/>
      <c r="H35" s="10" t="s">
        <v>15</v>
      </c>
      <c r="I35" s="114" t="s">
        <v>265</v>
      </c>
      <c r="J35" s="49">
        <v>0</v>
      </c>
      <c r="K35" s="172" t="s">
        <v>265</v>
      </c>
      <c r="L35" s="113"/>
      <c r="M35" s="54"/>
      <c r="N35" s="212"/>
      <c r="O35" s="231"/>
    </row>
    <row r="36" spans="2:15" ht="15" x14ac:dyDescent="0.25">
      <c r="B36" s="53"/>
      <c r="C36" s="4"/>
      <c r="D36" s="4"/>
      <c r="E36" s="4"/>
      <c r="F36" s="59"/>
      <c r="G36" s="70"/>
      <c r="H36" s="4" t="s">
        <v>24</v>
      </c>
      <c r="I36" s="113">
        <f t="shared" ref="I36:N36" si="11">I11+I16+I19+I31</f>
        <v>661660</v>
      </c>
      <c r="J36" s="54">
        <f t="shared" si="11"/>
        <v>0</v>
      </c>
      <c r="K36" s="171">
        <f t="shared" si="11"/>
        <v>661660</v>
      </c>
      <c r="L36" s="113">
        <f t="shared" si="11"/>
        <v>0</v>
      </c>
      <c r="M36" s="54">
        <f t="shared" si="11"/>
        <v>0</v>
      </c>
      <c r="N36" s="212">
        <f t="shared" si="11"/>
        <v>0</v>
      </c>
      <c r="O36" s="235">
        <f t="shared" si="0"/>
        <v>0</v>
      </c>
    </row>
    <row r="37" spans="2:15" ht="15" x14ac:dyDescent="0.25">
      <c r="B37" s="53"/>
      <c r="C37" s="4"/>
      <c r="D37" s="4"/>
      <c r="E37" s="4"/>
      <c r="F37" s="59"/>
      <c r="G37" s="70"/>
      <c r="H37" s="4" t="s">
        <v>16</v>
      </c>
      <c r="I37" s="113">
        <f t="shared" ref="I37:N38" si="12">I36</f>
        <v>661660</v>
      </c>
      <c r="J37" s="54">
        <f t="shared" si="12"/>
        <v>0</v>
      </c>
      <c r="K37" s="171">
        <f t="shared" si="12"/>
        <v>661660</v>
      </c>
      <c r="L37" s="113">
        <f t="shared" si="12"/>
        <v>0</v>
      </c>
      <c r="M37" s="54">
        <f t="shared" si="12"/>
        <v>0</v>
      </c>
      <c r="N37" s="212">
        <f t="shared" si="12"/>
        <v>0</v>
      </c>
      <c r="O37" s="235">
        <f t="shared" si="0"/>
        <v>0</v>
      </c>
    </row>
    <row r="38" spans="2:15" ht="15" x14ac:dyDescent="0.25">
      <c r="B38" s="53"/>
      <c r="C38" s="4"/>
      <c r="D38" s="4"/>
      <c r="E38" s="4"/>
      <c r="F38" s="59"/>
      <c r="G38" s="70"/>
      <c r="H38" s="4" t="s">
        <v>17</v>
      </c>
      <c r="I38" s="113">
        <f t="shared" si="12"/>
        <v>661660</v>
      </c>
      <c r="J38" s="54">
        <f t="shared" si="12"/>
        <v>0</v>
      </c>
      <c r="K38" s="171">
        <f t="shared" si="12"/>
        <v>661660</v>
      </c>
      <c r="L38" s="113">
        <f t="shared" si="12"/>
        <v>0</v>
      </c>
      <c r="M38" s="54">
        <f t="shared" si="12"/>
        <v>0</v>
      </c>
      <c r="N38" s="212">
        <f t="shared" si="12"/>
        <v>0</v>
      </c>
      <c r="O38" s="235">
        <f t="shared" si="0"/>
        <v>0</v>
      </c>
    </row>
    <row r="39" spans="2:15" ht="15" thickBot="1" x14ac:dyDescent="0.25">
      <c r="B39" s="6"/>
      <c r="C39" s="7"/>
      <c r="D39" s="7"/>
      <c r="E39" s="7"/>
      <c r="F39" s="61"/>
      <c r="G39" s="72"/>
      <c r="H39" s="7"/>
      <c r="I39" s="115"/>
      <c r="J39" s="13"/>
      <c r="K39" s="173"/>
      <c r="L39" s="191" t="str">
        <f>IF(L38&gt;L5,"PROBIJEN LIMIT!!!","")</f>
        <v/>
      </c>
      <c r="M39" s="13"/>
      <c r="N39" s="214"/>
      <c r="O39" s="234" t="str">
        <f t="shared" ref="O39:O40" si="13">IF(K39=0,"",N39/K39*100)</f>
        <v/>
      </c>
    </row>
    <row r="40" spans="2:15" ht="14.25" x14ac:dyDescent="0.2">
      <c r="F40" s="62"/>
      <c r="G40" s="73"/>
      <c r="I40" s="20"/>
      <c r="J40" s="20"/>
      <c r="K40" s="95"/>
      <c r="L40" s="20"/>
      <c r="M40" s="20"/>
      <c r="N40" s="95"/>
      <c r="O40" s="240" t="str">
        <f t="shared" si="13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C46"/>
  <sheetViews>
    <sheetView topLeftCell="A10" zoomScaleNormal="100" workbookViewId="0">
      <selection activeCell="G13" sqref="G13"/>
    </sheetView>
  </sheetViews>
  <sheetFormatPr defaultRowHeight="15" x14ac:dyDescent="0.2"/>
  <cols>
    <col min="1" max="1" width="10.7109375" style="198" customWidth="1"/>
    <col min="2" max="2" width="96.85546875" style="194" customWidth="1"/>
    <col min="3" max="3" width="79.42578125" customWidth="1"/>
  </cols>
  <sheetData>
    <row r="2" spans="1:3" ht="15.75" x14ac:dyDescent="0.2">
      <c r="A2" s="202" t="s">
        <v>232</v>
      </c>
    </row>
    <row r="3" spans="1:3" ht="15.75" x14ac:dyDescent="0.2">
      <c r="A3" s="202"/>
    </row>
    <row r="4" spans="1:3" ht="17.25" customHeight="1" x14ac:dyDescent="0.2">
      <c r="A4" s="241" t="s">
        <v>286</v>
      </c>
      <c r="B4" s="242"/>
      <c r="C4" s="242"/>
    </row>
    <row r="5" spans="1:3" ht="19.5" customHeight="1" x14ac:dyDescent="0.2">
      <c r="A5" s="241" t="s">
        <v>290</v>
      </c>
      <c r="B5" s="242"/>
      <c r="C5" s="242"/>
    </row>
    <row r="6" spans="1:3" ht="32.25" customHeight="1" x14ac:dyDescent="0.2">
      <c r="A6" s="243" t="s">
        <v>287</v>
      </c>
      <c r="B6" s="242"/>
      <c r="C6" s="242"/>
    </row>
    <row r="7" spans="1:3" ht="18" customHeight="1" x14ac:dyDescent="0.2">
      <c r="A7" s="243" t="s">
        <v>288</v>
      </c>
      <c r="B7" s="242"/>
      <c r="C7" s="242"/>
    </row>
    <row r="8" spans="1:3" ht="18" customHeight="1" x14ac:dyDescent="0.2">
      <c r="A8" s="241" t="s">
        <v>289</v>
      </c>
      <c r="B8" s="242"/>
      <c r="C8" s="242"/>
    </row>
    <row r="9" spans="1:3" ht="18" customHeight="1" x14ac:dyDescent="0.2">
      <c r="A9" s="241" t="s">
        <v>285</v>
      </c>
      <c r="B9" s="242"/>
      <c r="C9" s="242"/>
    </row>
    <row r="11" spans="1:3" ht="20.100000000000001" customHeight="1" x14ac:dyDescent="0.25">
      <c r="A11" s="196" t="s">
        <v>230</v>
      </c>
      <c r="B11" s="195" t="s">
        <v>231</v>
      </c>
      <c r="C11" s="195" t="s">
        <v>291</v>
      </c>
    </row>
    <row r="12" spans="1:3" ht="20.100000000000001" customHeight="1" x14ac:dyDescent="0.2">
      <c r="A12" s="196">
        <v>10</v>
      </c>
      <c r="B12" s="199" t="s">
        <v>26</v>
      </c>
      <c r="C12" s="200" t="s">
        <v>250</v>
      </c>
    </row>
    <row r="13" spans="1:3" ht="20.100000000000001" customHeight="1" x14ac:dyDescent="0.2">
      <c r="A13" s="247">
        <v>11</v>
      </c>
      <c r="B13" s="244" t="s">
        <v>28</v>
      </c>
      <c r="C13" s="201" t="s">
        <v>237</v>
      </c>
    </row>
    <row r="14" spans="1:3" ht="20.100000000000001" customHeight="1" x14ac:dyDescent="0.2">
      <c r="A14" s="248"/>
      <c r="B14" s="245"/>
      <c r="C14" s="201" t="s">
        <v>238</v>
      </c>
    </row>
    <row r="15" spans="1:3" ht="20.100000000000001" customHeight="1" x14ac:dyDescent="0.2">
      <c r="A15" s="248"/>
      <c r="B15" s="245"/>
      <c r="C15" s="201" t="s">
        <v>321</v>
      </c>
    </row>
    <row r="16" spans="1:3" ht="20.100000000000001" customHeight="1" x14ac:dyDescent="0.2">
      <c r="A16" s="249"/>
      <c r="B16" s="246"/>
      <c r="C16" s="201" t="s">
        <v>239</v>
      </c>
    </row>
    <row r="17" spans="1:3" ht="20.100000000000001" customHeight="1" x14ac:dyDescent="0.2">
      <c r="A17" s="196">
        <v>12</v>
      </c>
      <c r="B17" s="199" t="s">
        <v>219</v>
      </c>
      <c r="C17" s="200" t="s">
        <v>250</v>
      </c>
    </row>
    <row r="18" spans="1:3" ht="20.100000000000001" customHeight="1" x14ac:dyDescent="0.2">
      <c r="A18" s="196">
        <v>13</v>
      </c>
      <c r="B18" s="199" t="s">
        <v>220</v>
      </c>
      <c r="C18" s="200" t="s">
        <v>250</v>
      </c>
    </row>
    <row r="19" spans="1:3" ht="20.100000000000001" customHeight="1" x14ac:dyDescent="0.2">
      <c r="A19" s="247">
        <v>14</v>
      </c>
      <c r="B19" s="244" t="s">
        <v>221</v>
      </c>
      <c r="C19" s="201" t="s">
        <v>233</v>
      </c>
    </row>
    <row r="20" spans="1:3" ht="20.100000000000001" customHeight="1" x14ac:dyDescent="0.2">
      <c r="A20" s="248"/>
      <c r="B20" s="245"/>
      <c r="C20" s="201" t="s">
        <v>234</v>
      </c>
    </row>
    <row r="21" spans="1:3" ht="20.100000000000001" customHeight="1" x14ac:dyDescent="0.2">
      <c r="A21" s="248"/>
      <c r="B21" s="245"/>
      <c r="C21" s="201" t="s">
        <v>235</v>
      </c>
    </row>
    <row r="22" spans="1:3" ht="20.100000000000001" customHeight="1" x14ac:dyDescent="0.2">
      <c r="A22" s="248"/>
      <c r="B22" s="245"/>
      <c r="C22" s="201" t="s">
        <v>236</v>
      </c>
    </row>
    <row r="23" spans="1:3" ht="20.100000000000001" customHeight="1" x14ac:dyDescent="0.2">
      <c r="A23" s="249"/>
      <c r="B23" s="246"/>
      <c r="C23" s="201" t="s">
        <v>252</v>
      </c>
    </row>
    <row r="24" spans="1:3" ht="20.100000000000001" customHeight="1" x14ac:dyDescent="0.2">
      <c r="A24" s="196">
        <v>15</v>
      </c>
      <c r="B24" s="199" t="s">
        <v>222</v>
      </c>
      <c r="C24" s="200" t="s">
        <v>250</v>
      </c>
    </row>
    <row r="25" spans="1:3" ht="20.100000000000001" customHeight="1" x14ac:dyDescent="0.2">
      <c r="A25" s="196">
        <v>16</v>
      </c>
      <c r="B25" s="199" t="s">
        <v>223</v>
      </c>
      <c r="C25" s="200" t="s">
        <v>250</v>
      </c>
    </row>
    <row r="26" spans="1:3" ht="20.100000000000001" customHeight="1" x14ac:dyDescent="0.2">
      <c r="A26" s="196">
        <v>17</v>
      </c>
      <c r="B26" s="199" t="s">
        <v>224</v>
      </c>
      <c r="C26" s="200" t="s">
        <v>250</v>
      </c>
    </row>
    <row r="27" spans="1:3" ht="20.100000000000001" customHeight="1" x14ac:dyDescent="0.2">
      <c r="A27" s="196">
        <v>18</v>
      </c>
      <c r="B27" s="199" t="s">
        <v>225</v>
      </c>
      <c r="C27" s="200" t="s">
        <v>250</v>
      </c>
    </row>
    <row r="28" spans="1:3" ht="20.100000000000001" customHeight="1" x14ac:dyDescent="0.2">
      <c r="A28" s="196">
        <v>19</v>
      </c>
      <c r="B28" s="199" t="s">
        <v>226</v>
      </c>
      <c r="C28" s="200" t="s">
        <v>250</v>
      </c>
    </row>
    <row r="29" spans="1:3" ht="20.100000000000001" customHeight="1" x14ac:dyDescent="0.2">
      <c r="A29" s="247">
        <v>20</v>
      </c>
      <c r="B29" s="244" t="s">
        <v>227</v>
      </c>
      <c r="C29" s="201" t="s">
        <v>240</v>
      </c>
    </row>
    <row r="30" spans="1:3" ht="20.100000000000001" customHeight="1" x14ac:dyDescent="0.2">
      <c r="A30" s="248"/>
      <c r="B30" s="245"/>
      <c r="C30" s="201" t="s">
        <v>241</v>
      </c>
    </row>
    <row r="31" spans="1:3" ht="20.100000000000001" customHeight="1" x14ac:dyDescent="0.2">
      <c r="A31" s="248"/>
      <c r="B31" s="245"/>
      <c r="C31" s="201" t="s">
        <v>242</v>
      </c>
    </row>
    <row r="32" spans="1:3" ht="20.100000000000001" customHeight="1" x14ac:dyDescent="0.2">
      <c r="A32" s="248"/>
      <c r="B32" s="245"/>
      <c r="C32" s="201" t="s">
        <v>243</v>
      </c>
    </row>
    <row r="33" spans="1:3" ht="20.100000000000001" customHeight="1" x14ac:dyDescent="0.2">
      <c r="A33" s="248"/>
      <c r="B33" s="245"/>
      <c r="C33" s="201" t="s">
        <v>244</v>
      </c>
    </row>
    <row r="34" spans="1:3" ht="20.100000000000001" customHeight="1" x14ac:dyDescent="0.2">
      <c r="A34" s="248"/>
      <c r="B34" s="245"/>
      <c r="C34" s="201" t="s">
        <v>245</v>
      </c>
    </row>
    <row r="35" spans="1:3" ht="20.100000000000001" customHeight="1" x14ac:dyDescent="0.2">
      <c r="A35" s="248"/>
      <c r="B35" s="245"/>
      <c r="C35" s="201" t="s">
        <v>246</v>
      </c>
    </row>
    <row r="36" spans="1:3" ht="20.100000000000001" customHeight="1" x14ac:dyDescent="0.2">
      <c r="A36" s="248"/>
      <c r="B36" s="245"/>
      <c r="C36" s="201" t="s">
        <v>247</v>
      </c>
    </row>
    <row r="37" spans="1:3" ht="20.100000000000001" customHeight="1" x14ac:dyDescent="0.2">
      <c r="A37" s="248"/>
      <c r="B37" s="245"/>
      <c r="C37" s="201" t="s">
        <v>248</v>
      </c>
    </row>
    <row r="38" spans="1:3" ht="20.100000000000001" customHeight="1" x14ac:dyDescent="0.2">
      <c r="A38" s="249"/>
      <c r="B38" s="246"/>
      <c r="C38" s="201" t="s">
        <v>249</v>
      </c>
    </row>
    <row r="39" spans="1:3" ht="20.100000000000001" customHeight="1" x14ac:dyDescent="0.2">
      <c r="A39" s="196">
        <v>21</v>
      </c>
      <c r="B39" s="199" t="s">
        <v>228</v>
      </c>
      <c r="C39" s="200" t="s">
        <v>250</v>
      </c>
    </row>
    <row r="40" spans="1:3" ht="20.100000000000001" customHeight="1" x14ac:dyDescent="0.2">
      <c r="A40" s="196">
        <v>22</v>
      </c>
      <c r="B40" s="199" t="s">
        <v>229</v>
      </c>
      <c r="C40" s="200" t="s">
        <v>250</v>
      </c>
    </row>
    <row r="41" spans="1:3" ht="20.100000000000001" customHeight="1" x14ac:dyDescent="0.2">
      <c r="A41" s="196">
        <v>23</v>
      </c>
      <c r="B41" s="199" t="s">
        <v>140</v>
      </c>
      <c r="C41" s="200" t="s">
        <v>250</v>
      </c>
    </row>
    <row r="42" spans="1:3" ht="20.100000000000001" customHeight="1" x14ac:dyDescent="0.2">
      <c r="A42" s="196">
        <v>24</v>
      </c>
      <c r="B42" s="199" t="s">
        <v>52</v>
      </c>
      <c r="C42" s="200" t="s">
        <v>250</v>
      </c>
    </row>
    <row r="43" spans="1:3" ht="20.100000000000001" customHeight="1" x14ac:dyDescent="0.2">
      <c r="A43" s="196">
        <v>26</v>
      </c>
      <c r="B43" s="199" t="s">
        <v>77</v>
      </c>
      <c r="C43" s="200" t="s">
        <v>250</v>
      </c>
    </row>
    <row r="44" spans="1:3" ht="20.100000000000001" customHeight="1" x14ac:dyDescent="0.2">
      <c r="A44" s="196">
        <v>27</v>
      </c>
      <c r="B44" s="199" t="s">
        <v>141</v>
      </c>
      <c r="C44" s="200" t="s">
        <v>250</v>
      </c>
    </row>
    <row r="45" spans="1:3" ht="20.100000000000001" customHeight="1" x14ac:dyDescent="0.2">
      <c r="A45" s="196">
        <v>28</v>
      </c>
      <c r="B45" s="199" t="s">
        <v>65</v>
      </c>
      <c r="C45" s="200" t="s">
        <v>250</v>
      </c>
    </row>
    <row r="46" spans="1:3" ht="15.75" x14ac:dyDescent="0.2">
      <c r="A46" s="197"/>
    </row>
  </sheetData>
  <mergeCells count="12">
    <mergeCell ref="A4:C4"/>
    <mergeCell ref="A5:C5"/>
    <mergeCell ref="A6:C6"/>
    <mergeCell ref="B29:B38"/>
    <mergeCell ref="A29:A38"/>
    <mergeCell ref="A8:C8"/>
    <mergeCell ref="A7:C7"/>
    <mergeCell ref="B13:B16"/>
    <mergeCell ref="A13:A16"/>
    <mergeCell ref="B19:B23"/>
    <mergeCell ref="A19:A23"/>
    <mergeCell ref="A9:C9"/>
  </mergeCells>
  <pageMargins left="0.55118110236220474" right="0.31496062992125984" top="0.31" bottom="0.28999999999999998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0"/>
  <dimension ref="B1:O40"/>
  <sheetViews>
    <sheetView zoomScaleNormal="100" workbookViewId="0">
      <selection activeCell="L39" sqref="L39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65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28</v>
      </c>
      <c r="E5" s="263"/>
      <c r="F5" s="187"/>
      <c r="G5" s="187"/>
      <c r="I5" s="186" t="s">
        <v>203</v>
      </c>
      <c r="L5" s="188">
        <v>627800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2.2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64</v>
      </c>
      <c r="C10" s="3" t="s">
        <v>3</v>
      </c>
      <c r="D10" s="3" t="s">
        <v>4</v>
      </c>
      <c r="E10" s="139" t="s">
        <v>151</v>
      </c>
      <c r="F10" s="51"/>
      <c r="G10" s="51"/>
      <c r="H10" s="189" t="s">
        <v>218</v>
      </c>
      <c r="I10" s="118"/>
      <c r="J10" s="23"/>
      <c r="K10" s="174"/>
      <c r="L10" s="118"/>
      <c r="M10" s="23"/>
      <c r="N10" s="224"/>
      <c r="O10" s="231" t="str">
        <f t="shared" ref="O10:O39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SUM(I12:I14)</f>
        <v>494120</v>
      </c>
      <c r="J11" s="34">
        <f t="shared" si="1"/>
        <v>0</v>
      </c>
      <c r="K11" s="168">
        <f t="shared" si="1"/>
        <v>494120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22">
        <v>433440</v>
      </c>
      <c r="J12" s="36">
        <v>0</v>
      </c>
      <c r="K12" s="169">
        <f>SUM(I12:J12)</f>
        <v>433440</v>
      </c>
      <c r="L12" s="122"/>
      <c r="M12" s="36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22">
        <v>60680</v>
      </c>
      <c r="J13" s="36">
        <v>0</v>
      </c>
      <c r="K13" s="169">
        <f t="shared" ref="K13:K14" si="2">SUM(I13:J13)</f>
        <v>60680</v>
      </c>
      <c r="L13" s="122"/>
      <c r="M13" s="36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5" x14ac:dyDescent="0.25">
      <c r="B15" s="52"/>
      <c r="C15" s="8"/>
      <c r="D15" s="8"/>
      <c r="E15" s="8"/>
      <c r="F15" s="60"/>
      <c r="G15" s="71"/>
      <c r="H15" s="9"/>
      <c r="I15" s="109"/>
      <c r="J15" s="34"/>
      <c r="K15" s="168"/>
      <c r="L15" s="109"/>
      <c r="M15" s="34"/>
      <c r="N15" s="209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45310</v>
      </c>
      <c r="J16" s="34">
        <f t="shared" si="4"/>
        <v>0</v>
      </c>
      <c r="K16" s="168">
        <f t="shared" si="4"/>
        <v>45310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22">
        <v>45310</v>
      </c>
      <c r="J17" s="36">
        <v>0</v>
      </c>
      <c r="K17" s="169">
        <f>SUM(I17:J17)</f>
        <v>45310</v>
      </c>
      <c r="L17" s="122"/>
      <c r="M17" s="36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9"/>
      <c r="J18" s="56"/>
      <c r="K18" s="170"/>
      <c r="L18" s="119"/>
      <c r="M18" s="56"/>
      <c r="N18" s="211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39100</v>
      </c>
      <c r="J19" s="57">
        <f t="shared" si="5"/>
        <v>0</v>
      </c>
      <c r="K19" s="171">
        <f t="shared" si="5"/>
        <v>39100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3">
        <v>1300</v>
      </c>
      <c r="J20" s="86">
        <v>0</v>
      </c>
      <c r="K20" s="169">
        <f t="shared" ref="K20:K29" si="6">SUM(I20:J20)</f>
        <v>1300</v>
      </c>
      <c r="L20" s="103"/>
      <c r="M20" s="86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3">
        <v>10000</v>
      </c>
      <c r="J21" s="86">
        <v>0</v>
      </c>
      <c r="K21" s="169">
        <f t="shared" si="6"/>
        <v>10000</v>
      </c>
      <c r="L21" s="103"/>
      <c r="M21" s="86"/>
      <c r="N21" s="210">
        <f t="shared" si="7"/>
        <v>0</v>
      </c>
      <c r="O21" s="231">
        <f t="shared" si="0"/>
        <v>0</v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3">
        <v>8500</v>
      </c>
      <c r="J22" s="86">
        <v>0</v>
      </c>
      <c r="K22" s="169">
        <f t="shared" si="6"/>
        <v>8500</v>
      </c>
      <c r="L22" s="103"/>
      <c r="M22" s="86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3">
        <v>1000</v>
      </c>
      <c r="J23" s="86">
        <v>0</v>
      </c>
      <c r="K23" s="169">
        <f t="shared" si="6"/>
        <v>1000</v>
      </c>
      <c r="L23" s="103"/>
      <c r="M23" s="86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3">
        <v>8000</v>
      </c>
      <c r="J24" s="86">
        <v>0</v>
      </c>
      <c r="K24" s="169">
        <f t="shared" si="6"/>
        <v>8000</v>
      </c>
      <c r="L24" s="103"/>
      <c r="M24" s="86"/>
      <c r="N24" s="210">
        <f t="shared" si="7"/>
        <v>0</v>
      </c>
      <c r="O24" s="231">
        <f t="shared" si="0"/>
        <v>0</v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3">
        <v>0</v>
      </c>
      <c r="J25" s="86">
        <v>0</v>
      </c>
      <c r="K25" s="169">
        <f t="shared" si="6"/>
        <v>0</v>
      </c>
      <c r="L25" s="103"/>
      <c r="M25" s="86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3">
        <v>5000</v>
      </c>
      <c r="J26" s="86">
        <v>0</v>
      </c>
      <c r="K26" s="169">
        <f t="shared" si="6"/>
        <v>5000</v>
      </c>
      <c r="L26" s="103"/>
      <c r="M26" s="86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3">
        <v>1800</v>
      </c>
      <c r="J27" s="86">
        <v>0</v>
      </c>
      <c r="K27" s="169">
        <f t="shared" si="6"/>
        <v>1800</v>
      </c>
      <c r="L27" s="103"/>
      <c r="M27" s="86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3">
        <v>3500</v>
      </c>
      <c r="J28" s="86">
        <v>0</v>
      </c>
      <c r="K28" s="169">
        <f t="shared" si="6"/>
        <v>3500</v>
      </c>
      <c r="L28" s="103"/>
      <c r="M28" s="86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3">
        <v>0</v>
      </c>
      <c r="J29" s="86">
        <v>0</v>
      </c>
      <c r="K29" s="169">
        <f t="shared" si="6"/>
        <v>0</v>
      </c>
      <c r="L29" s="103"/>
      <c r="M29" s="86"/>
      <c r="N29" s="210">
        <f t="shared" si="7"/>
        <v>0</v>
      </c>
      <c r="O29" s="231" t="str">
        <f t="shared" si="0"/>
        <v/>
      </c>
    </row>
    <row r="30" spans="2:15" ht="14.25" x14ac:dyDescent="0.2">
      <c r="B30" s="53"/>
      <c r="C30" s="4"/>
      <c r="D30" s="4"/>
      <c r="E30" s="4"/>
      <c r="F30" s="59"/>
      <c r="G30" s="70"/>
      <c r="H30" s="10"/>
      <c r="I30" s="119"/>
      <c r="J30" s="56"/>
      <c r="K30" s="170"/>
      <c r="L30" s="119"/>
      <c r="M30" s="56"/>
      <c r="N30" s="211"/>
      <c r="O30" s="231" t="str">
        <f t="shared" si="0"/>
        <v/>
      </c>
    </row>
    <row r="31" spans="2:15" ht="15" x14ac:dyDescent="0.25">
      <c r="B31" s="53"/>
      <c r="C31" s="4"/>
      <c r="D31" s="4"/>
      <c r="E31" s="4"/>
      <c r="F31" s="59">
        <v>821000</v>
      </c>
      <c r="G31" s="70"/>
      <c r="H31" s="10" t="s">
        <v>12</v>
      </c>
      <c r="I31" s="113">
        <f t="shared" ref="I31:N31" si="8">SUM(I32:I33)</f>
        <v>7000</v>
      </c>
      <c r="J31" s="54">
        <f t="shared" si="8"/>
        <v>0</v>
      </c>
      <c r="K31" s="171">
        <f t="shared" si="8"/>
        <v>7000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>
        <f t="shared" si="0"/>
        <v>0</v>
      </c>
    </row>
    <row r="32" spans="2:15" ht="14.25" x14ac:dyDescent="0.2">
      <c r="B32" s="52"/>
      <c r="C32" s="8"/>
      <c r="D32" s="8"/>
      <c r="E32" s="8"/>
      <c r="F32" s="60">
        <v>821200</v>
      </c>
      <c r="G32" s="71"/>
      <c r="H32" s="9" t="s">
        <v>13</v>
      </c>
      <c r="I32" s="119">
        <v>0</v>
      </c>
      <c r="J32" s="56">
        <v>0</v>
      </c>
      <c r="K32" s="169">
        <f t="shared" ref="K32:K33" si="9">SUM(I32:J32)</f>
        <v>0</v>
      </c>
      <c r="L32" s="119"/>
      <c r="M32" s="56"/>
      <c r="N32" s="210">
        <f t="shared" ref="N32:N33" si="10">SUM(L32:M32)</f>
        <v>0</v>
      </c>
      <c r="O32" s="231" t="str">
        <f t="shared" si="0"/>
        <v/>
      </c>
    </row>
    <row r="33" spans="2:15" ht="14.25" x14ac:dyDescent="0.2">
      <c r="B33" s="52"/>
      <c r="C33" s="8"/>
      <c r="D33" s="8"/>
      <c r="E33" s="8"/>
      <c r="F33" s="60">
        <v>821300</v>
      </c>
      <c r="G33" s="71"/>
      <c r="H33" s="9" t="s">
        <v>14</v>
      </c>
      <c r="I33" s="119">
        <v>7000</v>
      </c>
      <c r="J33" s="56">
        <v>0</v>
      </c>
      <c r="K33" s="169">
        <f t="shared" si="9"/>
        <v>7000</v>
      </c>
      <c r="L33" s="119"/>
      <c r="M33" s="56"/>
      <c r="N33" s="210">
        <f t="shared" si="10"/>
        <v>0</v>
      </c>
      <c r="O33" s="231">
        <f t="shared" si="0"/>
        <v>0</v>
      </c>
    </row>
    <row r="34" spans="2:15" ht="14.25" x14ac:dyDescent="0.2">
      <c r="B34" s="52"/>
      <c r="C34" s="8"/>
      <c r="D34" s="8"/>
      <c r="E34" s="8"/>
      <c r="F34" s="60"/>
      <c r="G34" s="71"/>
      <c r="H34" s="9"/>
      <c r="I34" s="119"/>
      <c r="J34" s="56"/>
      <c r="K34" s="170"/>
      <c r="L34" s="119"/>
      <c r="M34" s="56"/>
      <c r="N34" s="211"/>
      <c r="O34" s="231" t="str">
        <f t="shared" si="0"/>
        <v/>
      </c>
    </row>
    <row r="35" spans="2:15" ht="15" x14ac:dyDescent="0.25">
      <c r="B35" s="53"/>
      <c r="C35" s="4"/>
      <c r="D35" s="4"/>
      <c r="E35" s="4"/>
      <c r="F35" s="59"/>
      <c r="G35" s="70"/>
      <c r="H35" s="10" t="s">
        <v>15</v>
      </c>
      <c r="I35" s="113">
        <v>13</v>
      </c>
      <c r="J35" s="54"/>
      <c r="K35" s="171">
        <v>13</v>
      </c>
      <c r="L35" s="113"/>
      <c r="M35" s="54"/>
      <c r="N35" s="212"/>
      <c r="O35" s="231"/>
    </row>
    <row r="36" spans="2:15" ht="15" x14ac:dyDescent="0.25">
      <c r="B36" s="53"/>
      <c r="C36" s="4"/>
      <c r="D36" s="4"/>
      <c r="E36" s="4"/>
      <c r="F36" s="59"/>
      <c r="G36" s="70"/>
      <c r="H36" s="4" t="s">
        <v>24</v>
      </c>
      <c r="I36" s="113">
        <f t="shared" ref="I36:N36" si="11">I11+I16+I19+I31</f>
        <v>585530</v>
      </c>
      <c r="J36" s="54">
        <f t="shared" si="11"/>
        <v>0</v>
      </c>
      <c r="K36" s="171">
        <f t="shared" si="11"/>
        <v>585530</v>
      </c>
      <c r="L36" s="113">
        <f t="shared" si="11"/>
        <v>0</v>
      </c>
      <c r="M36" s="54">
        <f t="shared" si="11"/>
        <v>0</v>
      </c>
      <c r="N36" s="212">
        <f t="shared" si="11"/>
        <v>0</v>
      </c>
      <c r="O36" s="235">
        <f t="shared" si="0"/>
        <v>0</v>
      </c>
    </row>
    <row r="37" spans="2:15" ht="15" x14ac:dyDescent="0.25">
      <c r="B37" s="53"/>
      <c r="C37" s="4"/>
      <c r="D37" s="4"/>
      <c r="E37" s="4"/>
      <c r="F37" s="59"/>
      <c r="G37" s="70"/>
      <c r="H37" s="4" t="s">
        <v>16</v>
      </c>
      <c r="I37" s="113">
        <f t="shared" ref="I37:N38" si="12">I36</f>
        <v>585530</v>
      </c>
      <c r="J37" s="54">
        <f t="shared" si="12"/>
        <v>0</v>
      </c>
      <c r="K37" s="171">
        <f t="shared" si="12"/>
        <v>585530</v>
      </c>
      <c r="L37" s="113">
        <f t="shared" si="12"/>
        <v>0</v>
      </c>
      <c r="M37" s="54">
        <f t="shared" si="12"/>
        <v>0</v>
      </c>
      <c r="N37" s="212">
        <f t="shared" si="12"/>
        <v>0</v>
      </c>
      <c r="O37" s="235">
        <f t="shared" si="0"/>
        <v>0</v>
      </c>
    </row>
    <row r="38" spans="2:15" ht="15" x14ac:dyDescent="0.25">
      <c r="B38" s="53"/>
      <c r="C38" s="4"/>
      <c r="D38" s="4"/>
      <c r="E38" s="4"/>
      <c r="F38" s="59"/>
      <c r="G38" s="70"/>
      <c r="H38" s="4" t="s">
        <v>17</v>
      </c>
      <c r="I38" s="113">
        <f t="shared" si="12"/>
        <v>585530</v>
      </c>
      <c r="J38" s="54">
        <f t="shared" si="12"/>
        <v>0</v>
      </c>
      <c r="K38" s="171">
        <f t="shared" si="12"/>
        <v>585530</v>
      </c>
      <c r="L38" s="113">
        <f t="shared" si="12"/>
        <v>0</v>
      </c>
      <c r="M38" s="54">
        <f t="shared" si="12"/>
        <v>0</v>
      </c>
      <c r="N38" s="212">
        <f t="shared" si="12"/>
        <v>0</v>
      </c>
      <c r="O38" s="235">
        <f t="shared" si="0"/>
        <v>0</v>
      </c>
    </row>
    <row r="39" spans="2:15" ht="15" thickBot="1" x14ac:dyDescent="0.25">
      <c r="B39" s="6"/>
      <c r="C39" s="7"/>
      <c r="D39" s="7"/>
      <c r="E39" s="7"/>
      <c r="F39" s="61"/>
      <c r="G39" s="72"/>
      <c r="H39" s="7"/>
      <c r="I39" s="115"/>
      <c r="J39" s="13"/>
      <c r="K39" s="173"/>
      <c r="L39" s="191" t="str">
        <f>IF(L38&gt;L5,"PROBIJEN LIMIT!!!","")</f>
        <v/>
      </c>
      <c r="M39" s="13"/>
      <c r="N39" s="214"/>
      <c r="O39" s="234" t="str">
        <f t="shared" si="0"/>
        <v/>
      </c>
    </row>
    <row r="40" spans="2:15" ht="14.25" x14ac:dyDescent="0.2">
      <c r="F40" s="62"/>
      <c r="G40" s="73"/>
      <c r="I40" s="20"/>
      <c r="J40" s="20"/>
      <c r="K40" s="95"/>
      <c r="L40" s="20"/>
      <c r="M40" s="20"/>
      <c r="N40" s="95"/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R42"/>
  <sheetViews>
    <sheetView zoomScaleNormal="100" workbookViewId="0">
      <selection activeCell="S23" sqref="S23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8" ht="15.75" x14ac:dyDescent="0.25">
      <c r="B1" s="257" t="s">
        <v>294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8" x14ac:dyDescent="0.2">
      <c r="M2" s="129" t="s">
        <v>251</v>
      </c>
      <c r="N2" s="203"/>
    </row>
    <row r="3" spans="2:18" ht="15.75" x14ac:dyDescent="0.25">
      <c r="B3" s="186" t="s">
        <v>187</v>
      </c>
      <c r="F3" s="260" t="s">
        <v>26</v>
      </c>
      <c r="G3" s="261"/>
      <c r="H3" s="261"/>
      <c r="I3" s="261"/>
      <c r="J3" s="261"/>
      <c r="K3" s="261"/>
    </row>
    <row r="4" spans="2:18" x14ac:dyDescent="0.2">
      <c r="B4" s="186"/>
      <c r="G4"/>
      <c r="H4"/>
      <c r="I4"/>
      <c r="J4"/>
      <c r="K4"/>
    </row>
    <row r="5" spans="2:18" ht="15.75" x14ac:dyDescent="0.25">
      <c r="B5" s="186" t="s">
        <v>186</v>
      </c>
      <c r="D5" s="262">
        <v>10</v>
      </c>
      <c r="E5" s="263"/>
      <c r="F5" s="187"/>
      <c r="G5" s="187"/>
      <c r="I5" s="186" t="s">
        <v>203</v>
      </c>
      <c r="L5" s="188">
        <v>1268820</v>
      </c>
    </row>
    <row r="6" spans="2:18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8" s="22" customFormat="1" ht="31.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8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8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8" s="50" customFormat="1" ht="15" x14ac:dyDescent="0.25">
      <c r="B10" s="2">
        <v>10</v>
      </c>
      <c r="C10" s="3" t="s">
        <v>3</v>
      </c>
      <c r="D10" s="3" t="s">
        <v>4</v>
      </c>
      <c r="E10" s="139" t="s">
        <v>146</v>
      </c>
      <c r="F10" s="51"/>
      <c r="G10" s="51"/>
      <c r="H10" s="189" t="s">
        <v>26</v>
      </c>
      <c r="I10" s="1"/>
      <c r="J10" s="51"/>
      <c r="K10" s="167"/>
      <c r="L10" s="1"/>
      <c r="M10" s="51"/>
      <c r="N10" s="208"/>
      <c r="O10" s="215"/>
    </row>
    <row r="11" spans="2:18" s="22" customFormat="1" ht="15" x14ac:dyDescent="0.25">
      <c r="B11" s="53"/>
      <c r="C11" s="4"/>
      <c r="D11" s="4"/>
      <c r="E11" s="4"/>
      <c r="F11" s="59">
        <v>611000</v>
      </c>
      <c r="G11" s="70"/>
      <c r="H11" s="4" t="s">
        <v>57</v>
      </c>
      <c r="I11" s="109">
        <f t="shared" ref="I11:N11" si="0">SUM(I12:I14)</f>
        <v>771350</v>
      </c>
      <c r="J11" s="34">
        <f t="shared" si="0"/>
        <v>0</v>
      </c>
      <c r="K11" s="168">
        <f t="shared" si="0"/>
        <v>771350</v>
      </c>
      <c r="L11" s="109">
        <f t="shared" si="0"/>
        <v>0</v>
      </c>
      <c r="M11" s="34">
        <f t="shared" si="0"/>
        <v>0</v>
      </c>
      <c r="N11" s="209">
        <f t="shared" si="0"/>
        <v>0</v>
      </c>
      <c r="O11" s="230">
        <f>IF(K11=0,"",N11/K11*100)</f>
        <v>0</v>
      </c>
      <c r="P11" s="19"/>
    </row>
    <row r="12" spans="2:18" ht="14.25" x14ac:dyDescent="0.2">
      <c r="B12" s="52"/>
      <c r="C12" s="8"/>
      <c r="D12" s="8"/>
      <c r="E12" s="8"/>
      <c r="F12" s="60">
        <v>611100</v>
      </c>
      <c r="G12" s="71"/>
      <c r="H12" s="8" t="s">
        <v>68</v>
      </c>
      <c r="I12" s="110">
        <v>671100</v>
      </c>
      <c r="J12" s="33">
        <v>0</v>
      </c>
      <c r="K12" s="169">
        <f>SUM(I12:J12)</f>
        <v>671100</v>
      </c>
      <c r="L12" s="110"/>
      <c r="M12" s="33"/>
      <c r="N12" s="210">
        <f>SUM(L12:M12)</f>
        <v>0</v>
      </c>
      <c r="O12" s="231">
        <f t="shared" ref="O12:O41" si="1">IF(K12=0,"",N12/K12*100)</f>
        <v>0</v>
      </c>
      <c r="P12" s="19"/>
      <c r="Q12" s="20"/>
      <c r="R12" s="20"/>
    </row>
    <row r="13" spans="2:18" ht="14.25" x14ac:dyDescent="0.2">
      <c r="B13" s="52"/>
      <c r="C13" s="8"/>
      <c r="D13" s="8"/>
      <c r="E13" s="8"/>
      <c r="F13" s="60">
        <v>611200</v>
      </c>
      <c r="G13" s="71"/>
      <c r="H13" s="8" t="s">
        <v>69</v>
      </c>
      <c r="I13" s="110">
        <v>100250</v>
      </c>
      <c r="J13" s="33">
        <v>0</v>
      </c>
      <c r="K13" s="169">
        <f t="shared" ref="K13:K14" si="2">SUM(I13:J13)</f>
        <v>100250</v>
      </c>
      <c r="L13" s="110"/>
      <c r="M13" s="33"/>
      <c r="N13" s="210">
        <f t="shared" ref="N13:N14" si="3">SUM(L13:M13)</f>
        <v>0</v>
      </c>
      <c r="O13" s="231">
        <f t="shared" si="1"/>
        <v>0</v>
      </c>
      <c r="P13" s="19"/>
    </row>
    <row r="14" spans="2:18" ht="14.25" x14ac:dyDescent="0.2">
      <c r="B14" s="52"/>
      <c r="C14" s="8"/>
      <c r="D14" s="8"/>
      <c r="E14" s="8"/>
      <c r="F14" s="60">
        <v>611200</v>
      </c>
      <c r="G14" s="71"/>
      <c r="H14" s="32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1"/>
        <v/>
      </c>
      <c r="P14" s="19"/>
    </row>
    <row r="15" spans="2:18" ht="14.25" x14ac:dyDescent="0.2">
      <c r="B15" s="52"/>
      <c r="C15" s="8"/>
      <c r="D15" s="8"/>
      <c r="E15" s="8"/>
      <c r="F15" s="60"/>
      <c r="G15" s="71"/>
      <c r="H15" s="32"/>
      <c r="I15" s="110"/>
      <c r="J15" s="33"/>
      <c r="K15" s="169"/>
      <c r="L15" s="110"/>
      <c r="M15" s="33"/>
      <c r="N15" s="210"/>
      <c r="O15" s="231" t="str">
        <f t="shared" si="1"/>
        <v/>
      </c>
      <c r="P15" s="19"/>
    </row>
    <row r="16" spans="2:18" ht="15" x14ac:dyDescent="0.25">
      <c r="B16" s="53"/>
      <c r="C16" s="4"/>
      <c r="D16" s="4"/>
      <c r="E16" s="4"/>
      <c r="F16" s="59">
        <v>612000</v>
      </c>
      <c r="G16" s="70"/>
      <c r="H16" s="4" t="s">
        <v>56</v>
      </c>
      <c r="I16" s="109">
        <f t="shared" ref="I16:N16" si="4">I17+I18</f>
        <v>71180</v>
      </c>
      <c r="J16" s="34">
        <f t="shared" si="4"/>
        <v>0</v>
      </c>
      <c r="K16" s="168">
        <f t="shared" si="4"/>
        <v>71180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1"/>
        <v>0</v>
      </c>
      <c r="P16" s="19"/>
    </row>
    <row r="17" spans="2:16" s="22" customFormat="1" ht="14.25" x14ac:dyDescent="0.2">
      <c r="B17" s="52"/>
      <c r="C17" s="8"/>
      <c r="D17" s="8"/>
      <c r="E17" s="8"/>
      <c r="F17" s="60">
        <v>612100</v>
      </c>
      <c r="G17" s="71"/>
      <c r="H17" s="5" t="s">
        <v>5</v>
      </c>
      <c r="I17" s="110">
        <v>71180</v>
      </c>
      <c r="J17" s="33">
        <v>0</v>
      </c>
      <c r="K17" s="169">
        <f>SUM(I17:J17)</f>
        <v>71180</v>
      </c>
      <c r="L17" s="110"/>
      <c r="M17" s="33"/>
      <c r="N17" s="210">
        <f>SUM(L17:M17)</f>
        <v>0</v>
      </c>
      <c r="O17" s="238">
        <f t="shared" si="1"/>
        <v>0</v>
      </c>
      <c r="P17" s="19"/>
    </row>
    <row r="18" spans="2:16" ht="14.25" x14ac:dyDescent="0.2">
      <c r="B18" s="52"/>
      <c r="C18" s="8"/>
      <c r="D18" s="8"/>
      <c r="E18" s="8"/>
      <c r="F18" s="60"/>
      <c r="G18" s="71"/>
      <c r="H18" s="8"/>
      <c r="I18" s="111"/>
      <c r="J18" s="48"/>
      <c r="K18" s="170"/>
      <c r="L18" s="111"/>
      <c r="M18" s="48"/>
      <c r="N18" s="211"/>
      <c r="O18" s="231" t="str">
        <f t="shared" si="1"/>
        <v/>
      </c>
      <c r="P18" s="19"/>
    </row>
    <row r="19" spans="2:16" ht="15" x14ac:dyDescent="0.25">
      <c r="B19" s="53"/>
      <c r="C19" s="4"/>
      <c r="D19" s="4"/>
      <c r="E19" s="4"/>
      <c r="F19" s="59">
        <v>613000</v>
      </c>
      <c r="G19" s="70"/>
      <c r="H19" s="4" t="s">
        <v>58</v>
      </c>
      <c r="I19" s="112">
        <f t="shared" ref="I19:N19" si="5">SUM(I20:I29)</f>
        <v>349320</v>
      </c>
      <c r="J19" s="57">
        <f t="shared" si="5"/>
        <v>0</v>
      </c>
      <c r="K19" s="171">
        <f t="shared" si="5"/>
        <v>349320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1"/>
        <v>0</v>
      </c>
      <c r="P19" s="19"/>
    </row>
    <row r="20" spans="2:16" s="22" customFormat="1" ht="14.25" x14ac:dyDescent="0.2">
      <c r="B20" s="52"/>
      <c r="C20" s="8"/>
      <c r="D20" s="8"/>
      <c r="E20" s="8"/>
      <c r="F20" s="60">
        <v>613100</v>
      </c>
      <c r="G20" s="71"/>
      <c r="H20" s="8" t="s">
        <v>6</v>
      </c>
      <c r="I20" s="102">
        <v>7000</v>
      </c>
      <c r="J20" s="84">
        <v>0</v>
      </c>
      <c r="K20" s="169">
        <f t="shared" ref="K20:K29" si="6">SUM(I20:J20)</f>
        <v>7000</v>
      </c>
      <c r="L20" s="102"/>
      <c r="M20" s="84"/>
      <c r="N20" s="210">
        <f t="shared" ref="N20:N29" si="7">SUM(L20:M20)</f>
        <v>0</v>
      </c>
      <c r="O20" s="238">
        <f t="shared" si="1"/>
        <v>0</v>
      </c>
      <c r="P20" s="19"/>
    </row>
    <row r="21" spans="2:16" ht="14.25" x14ac:dyDescent="0.2">
      <c r="B21" s="52"/>
      <c r="C21" s="8"/>
      <c r="D21" s="8"/>
      <c r="E21" s="8"/>
      <c r="F21" s="60">
        <v>613200</v>
      </c>
      <c r="G21" s="71"/>
      <c r="H21" s="8" t="s">
        <v>7</v>
      </c>
      <c r="I21" s="102">
        <v>8500</v>
      </c>
      <c r="J21" s="84">
        <v>0</v>
      </c>
      <c r="K21" s="169">
        <f t="shared" si="6"/>
        <v>8500</v>
      </c>
      <c r="L21" s="102"/>
      <c r="M21" s="84"/>
      <c r="N21" s="210">
        <f t="shared" si="7"/>
        <v>0</v>
      </c>
      <c r="O21" s="231">
        <f t="shared" si="1"/>
        <v>0</v>
      </c>
      <c r="P21" s="19"/>
    </row>
    <row r="22" spans="2:16" ht="14.25" x14ac:dyDescent="0.2">
      <c r="B22" s="52"/>
      <c r="C22" s="8"/>
      <c r="D22" s="8"/>
      <c r="E22" s="8"/>
      <c r="F22" s="60">
        <v>613300</v>
      </c>
      <c r="G22" s="71"/>
      <c r="H22" s="8" t="s">
        <v>70</v>
      </c>
      <c r="I22" s="102">
        <v>8000</v>
      </c>
      <c r="J22" s="84">
        <v>0</v>
      </c>
      <c r="K22" s="169">
        <f t="shared" si="6"/>
        <v>8000</v>
      </c>
      <c r="L22" s="102"/>
      <c r="M22" s="84"/>
      <c r="N22" s="210">
        <f t="shared" si="7"/>
        <v>0</v>
      </c>
      <c r="O22" s="231">
        <f t="shared" si="1"/>
        <v>0</v>
      </c>
      <c r="P22" s="19"/>
    </row>
    <row r="23" spans="2:16" ht="14.25" x14ac:dyDescent="0.2">
      <c r="B23" s="52"/>
      <c r="C23" s="8"/>
      <c r="D23" s="8"/>
      <c r="E23" s="8"/>
      <c r="F23" s="60">
        <v>613400</v>
      </c>
      <c r="G23" s="71"/>
      <c r="H23" s="8" t="s">
        <v>59</v>
      </c>
      <c r="I23" s="102">
        <v>5000</v>
      </c>
      <c r="J23" s="84">
        <v>0</v>
      </c>
      <c r="K23" s="169">
        <f t="shared" si="6"/>
        <v>5000</v>
      </c>
      <c r="L23" s="102"/>
      <c r="M23" s="84"/>
      <c r="N23" s="210">
        <f t="shared" si="7"/>
        <v>0</v>
      </c>
      <c r="O23" s="231">
        <f t="shared" si="1"/>
        <v>0</v>
      </c>
      <c r="P23" s="19"/>
    </row>
    <row r="24" spans="2:16" ht="14.25" x14ac:dyDescent="0.2">
      <c r="B24" s="52"/>
      <c r="C24" s="8"/>
      <c r="D24" s="8"/>
      <c r="E24" s="8"/>
      <c r="F24" s="60">
        <v>613500</v>
      </c>
      <c r="G24" s="71"/>
      <c r="H24" s="8" t="s">
        <v>8</v>
      </c>
      <c r="I24" s="102">
        <v>15000</v>
      </c>
      <c r="J24" s="84">
        <v>0</v>
      </c>
      <c r="K24" s="169">
        <f t="shared" si="6"/>
        <v>15000</v>
      </c>
      <c r="L24" s="102"/>
      <c r="M24" s="84"/>
      <c r="N24" s="210">
        <f t="shared" si="7"/>
        <v>0</v>
      </c>
      <c r="O24" s="231">
        <f t="shared" si="1"/>
        <v>0</v>
      </c>
      <c r="P24" s="19"/>
    </row>
    <row r="25" spans="2:16" ht="14.25" x14ac:dyDescent="0.2">
      <c r="B25" s="52"/>
      <c r="C25" s="8"/>
      <c r="D25" s="8"/>
      <c r="E25" s="8"/>
      <c r="F25" s="60">
        <v>613600</v>
      </c>
      <c r="G25" s="71"/>
      <c r="H25" s="8" t="s">
        <v>71</v>
      </c>
      <c r="I25" s="102">
        <v>0</v>
      </c>
      <c r="J25" s="84">
        <v>0</v>
      </c>
      <c r="K25" s="169">
        <f t="shared" si="6"/>
        <v>0</v>
      </c>
      <c r="L25" s="102"/>
      <c r="M25" s="84"/>
      <c r="N25" s="210">
        <f t="shared" si="7"/>
        <v>0</v>
      </c>
      <c r="O25" s="231" t="str">
        <f t="shared" si="1"/>
        <v/>
      </c>
      <c r="P25" s="19"/>
    </row>
    <row r="26" spans="2:16" ht="14.25" x14ac:dyDescent="0.2">
      <c r="B26" s="52"/>
      <c r="C26" s="8"/>
      <c r="D26" s="8"/>
      <c r="E26" s="8"/>
      <c r="F26" s="60">
        <v>613700</v>
      </c>
      <c r="G26" s="71"/>
      <c r="H26" s="8" t="s">
        <v>9</v>
      </c>
      <c r="I26" s="102">
        <v>7000</v>
      </c>
      <c r="J26" s="84">
        <v>0</v>
      </c>
      <c r="K26" s="169">
        <f t="shared" si="6"/>
        <v>7000</v>
      </c>
      <c r="L26" s="102"/>
      <c r="M26" s="84"/>
      <c r="N26" s="210">
        <f t="shared" si="7"/>
        <v>0</v>
      </c>
      <c r="O26" s="231">
        <f t="shared" si="1"/>
        <v>0</v>
      </c>
      <c r="P26" s="19"/>
    </row>
    <row r="27" spans="2:16" ht="14.25" x14ac:dyDescent="0.2">
      <c r="B27" s="52"/>
      <c r="C27" s="8"/>
      <c r="D27" s="8"/>
      <c r="E27" s="8"/>
      <c r="F27" s="60">
        <v>613800</v>
      </c>
      <c r="G27" s="71"/>
      <c r="H27" s="8" t="s">
        <v>60</v>
      </c>
      <c r="I27" s="102">
        <v>3820</v>
      </c>
      <c r="J27" s="84">
        <v>0</v>
      </c>
      <c r="K27" s="169">
        <f t="shared" si="6"/>
        <v>3820</v>
      </c>
      <c r="L27" s="102"/>
      <c r="M27" s="84"/>
      <c r="N27" s="210">
        <f t="shared" si="7"/>
        <v>0</v>
      </c>
      <c r="O27" s="231">
        <f t="shared" si="1"/>
        <v>0</v>
      </c>
      <c r="P27" s="19"/>
    </row>
    <row r="28" spans="2:16" ht="14.25" x14ac:dyDescent="0.2">
      <c r="B28" s="52"/>
      <c r="C28" s="8"/>
      <c r="D28" s="8"/>
      <c r="E28" s="8"/>
      <c r="F28" s="60">
        <v>613900</v>
      </c>
      <c r="G28" s="71"/>
      <c r="H28" s="8" t="s">
        <v>61</v>
      </c>
      <c r="I28" s="102">
        <v>295000</v>
      </c>
      <c r="J28" s="84">
        <v>0</v>
      </c>
      <c r="K28" s="169">
        <f t="shared" si="6"/>
        <v>295000</v>
      </c>
      <c r="L28" s="102"/>
      <c r="M28" s="84"/>
      <c r="N28" s="210">
        <f t="shared" si="7"/>
        <v>0</v>
      </c>
      <c r="O28" s="232">
        <f t="shared" si="1"/>
        <v>0</v>
      </c>
      <c r="P28" s="19"/>
    </row>
    <row r="29" spans="2:16" ht="14.25" x14ac:dyDescent="0.2">
      <c r="B29" s="52"/>
      <c r="C29" s="8"/>
      <c r="D29" s="8"/>
      <c r="E29" s="8"/>
      <c r="F29" s="60">
        <v>613900</v>
      </c>
      <c r="G29" s="71"/>
      <c r="H29" s="32" t="s">
        <v>84</v>
      </c>
      <c r="I29" s="102">
        <v>0</v>
      </c>
      <c r="J29" s="84">
        <v>0</v>
      </c>
      <c r="K29" s="169">
        <f t="shared" si="6"/>
        <v>0</v>
      </c>
      <c r="L29" s="102"/>
      <c r="M29" s="84"/>
      <c r="N29" s="210">
        <f t="shared" si="7"/>
        <v>0</v>
      </c>
      <c r="O29" s="231" t="str">
        <f t="shared" si="1"/>
        <v/>
      </c>
      <c r="P29" s="19"/>
    </row>
    <row r="30" spans="2:16" ht="14.25" x14ac:dyDescent="0.2">
      <c r="B30" s="52"/>
      <c r="C30" s="8"/>
      <c r="D30" s="8"/>
      <c r="E30" s="8"/>
      <c r="F30" s="60"/>
      <c r="G30" s="71"/>
      <c r="H30" s="8"/>
      <c r="I30" s="111"/>
      <c r="J30" s="48"/>
      <c r="K30" s="170"/>
      <c r="L30" s="111"/>
      <c r="M30" s="48"/>
      <c r="N30" s="211"/>
      <c r="O30" s="231" t="str">
        <f t="shared" si="1"/>
        <v/>
      </c>
      <c r="P30" s="19"/>
    </row>
    <row r="31" spans="2:16" ht="15" x14ac:dyDescent="0.25">
      <c r="B31" s="53"/>
      <c r="C31" s="4"/>
      <c r="D31" s="4"/>
      <c r="E31" s="4"/>
      <c r="F31" s="59">
        <v>821000</v>
      </c>
      <c r="G31" s="70"/>
      <c r="H31" s="4" t="s">
        <v>12</v>
      </c>
      <c r="I31" s="113">
        <f>SUM(I32:I34)</f>
        <v>30000</v>
      </c>
      <c r="J31" s="54">
        <f t="shared" ref="J31:N31" si="8">SUM(J32:J34)</f>
        <v>0</v>
      </c>
      <c r="K31" s="171">
        <f t="shared" si="8"/>
        <v>30000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>
        <f t="shared" si="1"/>
        <v>0</v>
      </c>
      <c r="P31" s="19"/>
    </row>
    <row r="32" spans="2:16" s="22" customFormat="1" ht="14.25" x14ac:dyDescent="0.2">
      <c r="B32" s="52"/>
      <c r="C32" s="8"/>
      <c r="D32" s="8"/>
      <c r="E32" s="8"/>
      <c r="F32" s="60">
        <v>821200</v>
      </c>
      <c r="G32" s="71"/>
      <c r="H32" s="8" t="s">
        <v>13</v>
      </c>
      <c r="I32" s="111">
        <v>20000</v>
      </c>
      <c r="J32" s="48">
        <v>0</v>
      </c>
      <c r="K32" s="169">
        <f t="shared" ref="K32:K34" si="9">SUM(I32:J32)</f>
        <v>20000</v>
      </c>
      <c r="L32" s="111"/>
      <c r="M32" s="48"/>
      <c r="N32" s="210">
        <f t="shared" ref="N32:N34" si="10">SUM(L32:M32)</f>
        <v>0</v>
      </c>
      <c r="O32" s="230">
        <f t="shared" si="1"/>
        <v>0</v>
      </c>
      <c r="P32" s="19"/>
    </row>
    <row r="33" spans="2:16" ht="14.25" x14ac:dyDescent="0.2">
      <c r="B33" s="52"/>
      <c r="C33" s="8"/>
      <c r="D33" s="8"/>
      <c r="E33" s="8"/>
      <c r="F33" s="60">
        <v>821300</v>
      </c>
      <c r="G33" s="71"/>
      <c r="H33" s="8" t="s">
        <v>14</v>
      </c>
      <c r="I33" s="111">
        <v>5000</v>
      </c>
      <c r="J33" s="48">
        <v>0</v>
      </c>
      <c r="K33" s="169">
        <f t="shared" si="9"/>
        <v>5000</v>
      </c>
      <c r="L33" s="111"/>
      <c r="M33" s="48"/>
      <c r="N33" s="210">
        <f t="shared" si="10"/>
        <v>0</v>
      </c>
      <c r="O33" s="231">
        <f t="shared" si="1"/>
        <v>0</v>
      </c>
      <c r="P33" s="19"/>
    </row>
    <row r="34" spans="2:16" ht="14.25" x14ac:dyDescent="0.2">
      <c r="B34" s="52"/>
      <c r="C34" s="8"/>
      <c r="D34" s="8"/>
      <c r="E34" s="8"/>
      <c r="F34" s="60">
        <v>821500</v>
      </c>
      <c r="G34" s="71"/>
      <c r="H34" s="204" t="s">
        <v>82</v>
      </c>
      <c r="I34" s="111">
        <v>5000</v>
      </c>
      <c r="J34" s="48">
        <v>0</v>
      </c>
      <c r="K34" s="169">
        <f t="shared" si="9"/>
        <v>5000</v>
      </c>
      <c r="L34" s="111"/>
      <c r="M34" s="48"/>
      <c r="N34" s="210">
        <f t="shared" si="10"/>
        <v>0</v>
      </c>
      <c r="O34" s="231">
        <f t="shared" si="1"/>
        <v>0</v>
      </c>
      <c r="P34" s="19"/>
    </row>
    <row r="35" spans="2:16" ht="14.25" x14ac:dyDescent="0.2">
      <c r="B35" s="52"/>
      <c r="C35" s="8"/>
      <c r="D35" s="8"/>
      <c r="E35" s="8"/>
      <c r="F35" s="60"/>
      <c r="G35" s="71"/>
      <c r="H35" s="8"/>
      <c r="I35" s="111"/>
      <c r="J35" s="48"/>
      <c r="K35" s="170"/>
      <c r="L35" s="111"/>
      <c r="M35" s="48"/>
      <c r="N35" s="211"/>
      <c r="O35" s="231" t="str">
        <f t="shared" si="1"/>
        <v/>
      </c>
      <c r="P35" s="19"/>
    </row>
    <row r="36" spans="2:16" ht="15" x14ac:dyDescent="0.25">
      <c r="B36" s="53"/>
      <c r="C36" s="4"/>
      <c r="D36" s="4"/>
      <c r="E36" s="4"/>
      <c r="F36" s="59"/>
      <c r="G36" s="70"/>
      <c r="H36" s="4" t="s">
        <v>15</v>
      </c>
      <c r="I36" s="114">
        <v>26</v>
      </c>
      <c r="J36" s="49"/>
      <c r="K36" s="172">
        <v>26</v>
      </c>
      <c r="L36" s="114"/>
      <c r="M36" s="49"/>
      <c r="N36" s="213"/>
      <c r="O36" s="231"/>
      <c r="P36" s="19"/>
    </row>
    <row r="37" spans="2:16" s="22" customFormat="1" ht="15" x14ac:dyDescent="0.25">
      <c r="B37" s="53"/>
      <c r="C37" s="4"/>
      <c r="D37" s="4"/>
      <c r="E37" s="4"/>
      <c r="F37" s="59"/>
      <c r="G37" s="70"/>
      <c r="H37" s="4" t="s">
        <v>24</v>
      </c>
      <c r="I37" s="113">
        <f t="shared" ref="I37:N37" si="11">I11+I16+I19+I31</f>
        <v>1221850</v>
      </c>
      <c r="J37" s="54">
        <f t="shared" si="11"/>
        <v>0</v>
      </c>
      <c r="K37" s="171">
        <f t="shared" si="11"/>
        <v>1221850</v>
      </c>
      <c r="L37" s="113">
        <f t="shared" si="11"/>
        <v>0</v>
      </c>
      <c r="M37" s="54">
        <f t="shared" si="11"/>
        <v>0</v>
      </c>
      <c r="N37" s="212">
        <f t="shared" si="11"/>
        <v>0</v>
      </c>
      <c r="O37" s="230">
        <f t="shared" si="1"/>
        <v>0</v>
      </c>
      <c r="P37" s="19"/>
    </row>
    <row r="38" spans="2:16" s="22" customFormat="1" ht="15" x14ac:dyDescent="0.25">
      <c r="B38" s="53"/>
      <c r="C38" s="4"/>
      <c r="D38" s="4"/>
      <c r="E38" s="4"/>
      <c r="F38" s="59"/>
      <c r="G38" s="70"/>
      <c r="H38" s="4" t="s">
        <v>16</v>
      </c>
      <c r="I38" s="113">
        <f t="shared" ref="I38:I39" si="12">I37</f>
        <v>1221850</v>
      </c>
      <c r="J38" s="54">
        <f>J37</f>
        <v>0</v>
      </c>
      <c r="K38" s="171">
        <f>K37</f>
        <v>1221850</v>
      </c>
      <c r="L38" s="113">
        <f t="shared" ref="L38:L39" si="13">L37</f>
        <v>0</v>
      </c>
      <c r="M38" s="54">
        <f>M37</f>
        <v>0</v>
      </c>
      <c r="N38" s="212">
        <f>N37</f>
        <v>0</v>
      </c>
      <c r="O38" s="230">
        <f t="shared" si="1"/>
        <v>0</v>
      </c>
    </row>
    <row r="39" spans="2:16" s="22" customFormat="1" ht="15" x14ac:dyDescent="0.25">
      <c r="B39" s="53"/>
      <c r="C39" s="4"/>
      <c r="D39" s="4"/>
      <c r="E39" s="4"/>
      <c r="F39" s="59"/>
      <c r="G39" s="70"/>
      <c r="H39" s="4" t="s">
        <v>17</v>
      </c>
      <c r="I39" s="113">
        <f t="shared" si="12"/>
        <v>1221850</v>
      </c>
      <c r="J39" s="54">
        <f>J38</f>
        <v>0</v>
      </c>
      <c r="K39" s="171">
        <f>K38</f>
        <v>1221850</v>
      </c>
      <c r="L39" s="113">
        <f t="shared" si="13"/>
        <v>0</v>
      </c>
      <c r="M39" s="54">
        <f>M38</f>
        <v>0</v>
      </c>
      <c r="N39" s="212">
        <f>N38</f>
        <v>0</v>
      </c>
      <c r="O39" s="230">
        <f t="shared" si="1"/>
        <v>0</v>
      </c>
    </row>
    <row r="40" spans="2:16" s="22" customFormat="1" ht="15" thickBot="1" x14ac:dyDescent="0.25">
      <c r="B40" s="6"/>
      <c r="C40" s="7"/>
      <c r="D40" s="7"/>
      <c r="E40" s="7"/>
      <c r="F40" s="61"/>
      <c r="G40" s="72"/>
      <c r="H40" s="7"/>
      <c r="I40" s="115"/>
      <c r="J40" s="13"/>
      <c r="K40" s="173"/>
      <c r="L40" s="190" t="str">
        <f>IF(L39&gt;L5,"PROBIJEN LIMIT!!!","")</f>
        <v/>
      </c>
      <c r="M40" s="13"/>
      <c r="N40" s="214"/>
      <c r="O40" s="233" t="str">
        <f t="shared" si="1"/>
        <v/>
      </c>
    </row>
    <row r="41" spans="2:16" ht="14.25" x14ac:dyDescent="0.2">
      <c r="F41" s="62"/>
      <c r="G41" s="73"/>
      <c r="K41" s="94"/>
      <c r="N41" s="94"/>
      <c r="O41" s="240" t="str">
        <f t="shared" si="1"/>
        <v/>
      </c>
    </row>
    <row r="42" spans="2:16" ht="14.25" x14ac:dyDescent="0.2">
      <c r="F42" s="62"/>
      <c r="G42" s="73"/>
      <c r="I42" s="20"/>
      <c r="J42" s="20"/>
      <c r="K42" s="95"/>
      <c r="L42" s="20"/>
      <c r="M42" s="20"/>
      <c r="N42" s="95"/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43307086614173229" right="0.35433070866141736" top="0.35433070866141736" bottom="0.3937007874015748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O188"/>
  <sheetViews>
    <sheetView tabSelected="1" zoomScaleNormal="100" workbookViewId="0">
      <selection activeCell="O26" sqref="O26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28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11</v>
      </c>
      <c r="E5" s="263"/>
      <c r="F5" s="187"/>
      <c r="G5" s="187"/>
      <c r="I5" s="186" t="s">
        <v>203</v>
      </c>
      <c r="L5" s="188">
        <v>3001900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2.2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29</v>
      </c>
      <c r="C10" s="3" t="s">
        <v>3</v>
      </c>
      <c r="D10" s="3" t="s">
        <v>4</v>
      </c>
      <c r="E10" s="139" t="s">
        <v>146</v>
      </c>
      <c r="F10" s="51"/>
      <c r="G10" s="51"/>
      <c r="H10" s="145" t="s">
        <v>28</v>
      </c>
      <c r="I10" s="1"/>
      <c r="J10" s="58"/>
      <c r="K10" s="177"/>
      <c r="L10" s="1"/>
      <c r="M10" s="58"/>
      <c r="N10" s="216"/>
      <c r="O10" s="231" t="str">
        <f t="shared" ref="O10:O43" si="0">IF(K10=0,"",N10/K10*100)</f>
        <v/>
      </c>
    </row>
    <row r="11" spans="2:15" ht="15" x14ac:dyDescent="0.25">
      <c r="B11" s="2"/>
      <c r="C11" s="3"/>
      <c r="D11" s="3"/>
      <c r="E11" s="3"/>
      <c r="F11" s="59">
        <v>600000</v>
      </c>
      <c r="G11" s="70"/>
      <c r="H11" s="145" t="s">
        <v>30</v>
      </c>
      <c r="I11" s="114">
        <f t="shared" ref="I11" si="1">I12+I13+I14</f>
        <v>450000</v>
      </c>
      <c r="J11" s="44">
        <f>J12+J13+J14</f>
        <v>0</v>
      </c>
      <c r="K11" s="178">
        <f>K12+K13+K14</f>
        <v>450000</v>
      </c>
      <c r="L11" s="114">
        <f t="shared" ref="L11" si="2">L12+L13+L14</f>
        <v>0</v>
      </c>
      <c r="M11" s="44">
        <f>M12+M13+M14</f>
        <v>0</v>
      </c>
      <c r="N11" s="217">
        <f>N12+N13+N14</f>
        <v>0</v>
      </c>
      <c r="O11" s="235">
        <f t="shared" si="0"/>
        <v>0</v>
      </c>
    </row>
    <row r="12" spans="2:15" ht="14.25" x14ac:dyDescent="0.2">
      <c r="B12" s="2"/>
      <c r="C12" s="3"/>
      <c r="D12" s="3"/>
      <c r="E12" s="3"/>
      <c r="F12" s="60">
        <v>600000</v>
      </c>
      <c r="G12" s="71"/>
      <c r="H12" s="146" t="s">
        <v>18</v>
      </c>
      <c r="I12" s="111">
        <v>405000</v>
      </c>
      <c r="J12" s="41">
        <v>0</v>
      </c>
      <c r="K12" s="179">
        <f t="shared" ref="K12:K14" si="3">SUM(I12:J12)</f>
        <v>405000</v>
      </c>
      <c r="L12" s="111"/>
      <c r="M12" s="41"/>
      <c r="N12" s="218">
        <f t="shared" ref="N12:N14" si="4">SUM(L12:M12)</f>
        <v>0</v>
      </c>
      <c r="O12" s="231">
        <f t="shared" si="0"/>
        <v>0</v>
      </c>
    </row>
    <row r="13" spans="2:15" ht="14.25" x14ac:dyDescent="0.2">
      <c r="B13" s="2"/>
      <c r="C13" s="3"/>
      <c r="D13" s="3"/>
      <c r="E13" s="3"/>
      <c r="F13" s="60">
        <v>600000</v>
      </c>
      <c r="G13" s="71"/>
      <c r="H13" s="146" t="s">
        <v>19</v>
      </c>
      <c r="I13" s="111">
        <v>30000</v>
      </c>
      <c r="J13" s="41">
        <v>0</v>
      </c>
      <c r="K13" s="179">
        <f t="shared" si="3"/>
        <v>30000</v>
      </c>
      <c r="L13" s="111"/>
      <c r="M13" s="41"/>
      <c r="N13" s="218">
        <f t="shared" si="4"/>
        <v>0</v>
      </c>
      <c r="O13" s="231">
        <f t="shared" si="0"/>
        <v>0</v>
      </c>
    </row>
    <row r="14" spans="2:15" ht="14.25" x14ac:dyDescent="0.2">
      <c r="B14" s="2"/>
      <c r="C14" s="3"/>
      <c r="D14" s="3"/>
      <c r="E14" s="3"/>
      <c r="F14" s="60">
        <v>600000</v>
      </c>
      <c r="G14" s="71"/>
      <c r="H14" s="146" t="s">
        <v>31</v>
      </c>
      <c r="I14" s="111">
        <v>15000</v>
      </c>
      <c r="J14" s="41">
        <v>0</v>
      </c>
      <c r="K14" s="179">
        <f t="shared" si="3"/>
        <v>15000</v>
      </c>
      <c r="L14" s="111"/>
      <c r="M14" s="41"/>
      <c r="N14" s="218">
        <f t="shared" si="4"/>
        <v>0</v>
      </c>
      <c r="O14" s="231">
        <f t="shared" si="0"/>
        <v>0</v>
      </c>
    </row>
    <row r="15" spans="2:15" ht="15" x14ac:dyDescent="0.25">
      <c r="B15" s="2"/>
      <c r="C15" s="3"/>
      <c r="D15" s="3"/>
      <c r="E15" s="3"/>
      <c r="F15" s="59"/>
      <c r="G15" s="71"/>
      <c r="H15" s="107"/>
      <c r="I15" s="113"/>
      <c r="J15" s="45"/>
      <c r="K15" s="180"/>
      <c r="L15" s="113"/>
      <c r="M15" s="45"/>
      <c r="N15" s="219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611000</v>
      </c>
      <c r="G16" s="70"/>
      <c r="H16" s="10" t="s">
        <v>57</v>
      </c>
      <c r="I16" s="109">
        <f t="shared" ref="I16" si="5">SUM(I17:I20)</f>
        <v>280020</v>
      </c>
      <c r="J16" s="37">
        <f>SUM(J17:J20)</f>
        <v>0</v>
      </c>
      <c r="K16" s="181">
        <f>SUM(K17:K20)</f>
        <v>280020</v>
      </c>
      <c r="L16" s="109">
        <f t="shared" ref="L16" si="6">SUM(L17:L20)</f>
        <v>0</v>
      </c>
      <c r="M16" s="37">
        <f>SUM(M17:M20)</f>
        <v>0</v>
      </c>
      <c r="N16" s="220">
        <f>SUM(N17:N20)</f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611100</v>
      </c>
      <c r="G17" s="71"/>
      <c r="H17" s="9" t="s">
        <v>68</v>
      </c>
      <c r="I17" s="110">
        <v>204000</v>
      </c>
      <c r="J17" s="35">
        <v>0</v>
      </c>
      <c r="K17" s="179">
        <f t="shared" ref="K17:K19" si="7">SUM(I17:J17)</f>
        <v>204000</v>
      </c>
      <c r="L17" s="110"/>
      <c r="M17" s="35"/>
      <c r="N17" s="218">
        <f t="shared" ref="N17:N19" si="8"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>
        <v>611200</v>
      </c>
      <c r="G18" s="71"/>
      <c r="H18" s="9" t="s">
        <v>69</v>
      </c>
      <c r="I18" s="110">
        <v>31970</v>
      </c>
      <c r="J18" s="35">
        <v>0</v>
      </c>
      <c r="K18" s="179">
        <f t="shared" si="7"/>
        <v>31970</v>
      </c>
      <c r="L18" s="110"/>
      <c r="M18" s="35"/>
      <c r="N18" s="218">
        <f t="shared" si="8"/>
        <v>0</v>
      </c>
      <c r="O18" s="231">
        <f t="shared" si="0"/>
        <v>0</v>
      </c>
    </row>
    <row r="19" spans="2:15" ht="14.25" x14ac:dyDescent="0.2">
      <c r="B19" s="52"/>
      <c r="C19" s="8"/>
      <c r="D19" s="8"/>
      <c r="E19" s="8"/>
      <c r="F19" s="60">
        <v>611200</v>
      </c>
      <c r="G19" s="71" t="s">
        <v>94</v>
      </c>
      <c r="H19" s="147" t="s">
        <v>297</v>
      </c>
      <c r="I19" s="110">
        <v>44050</v>
      </c>
      <c r="J19" s="35">
        <v>0</v>
      </c>
      <c r="K19" s="179">
        <f t="shared" si="7"/>
        <v>44050</v>
      </c>
      <c r="L19" s="110"/>
      <c r="M19" s="35"/>
      <c r="N19" s="218">
        <f t="shared" si="8"/>
        <v>0</v>
      </c>
      <c r="O19" s="231">
        <f t="shared" si="0"/>
        <v>0</v>
      </c>
    </row>
    <row r="20" spans="2:15" ht="15" x14ac:dyDescent="0.25">
      <c r="B20" s="52"/>
      <c r="C20" s="8"/>
      <c r="D20" s="8"/>
      <c r="E20" s="8"/>
      <c r="F20" s="60"/>
      <c r="G20" s="71"/>
      <c r="H20" s="9"/>
      <c r="I20" s="109"/>
      <c r="J20" s="37"/>
      <c r="K20" s="181"/>
      <c r="L20" s="109"/>
      <c r="M20" s="37"/>
      <c r="N20" s="220"/>
      <c r="O20" s="231" t="str">
        <f t="shared" si="0"/>
        <v/>
      </c>
    </row>
    <row r="21" spans="2:15" ht="15" x14ac:dyDescent="0.25">
      <c r="B21" s="53"/>
      <c r="C21" s="4"/>
      <c r="D21" s="4"/>
      <c r="E21" s="4"/>
      <c r="F21" s="59">
        <v>612000</v>
      </c>
      <c r="G21" s="71"/>
      <c r="H21" s="10" t="s">
        <v>56</v>
      </c>
      <c r="I21" s="109">
        <f t="shared" ref="I21" si="9">I22+I23</f>
        <v>21420</v>
      </c>
      <c r="J21" s="37">
        <f>J22+J23</f>
        <v>0</v>
      </c>
      <c r="K21" s="181">
        <f>K22+K23</f>
        <v>21420</v>
      </c>
      <c r="L21" s="109">
        <f t="shared" ref="L21" si="10">L22+L23</f>
        <v>0</v>
      </c>
      <c r="M21" s="37">
        <f>M22+M23</f>
        <v>0</v>
      </c>
      <c r="N21" s="220">
        <f>N22+N23</f>
        <v>0</v>
      </c>
      <c r="O21" s="235">
        <f t="shared" si="0"/>
        <v>0</v>
      </c>
    </row>
    <row r="22" spans="2:15" ht="14.25" x14ac:dyDescent="0.2">
      <c r="B22" s="52"/>
      <c r="C22" s="8"/>
      <c r="D22" s="8"/>
      <c r="E22" s="8"/>
      <c r="F22" s="60">
        <v>612100</v>
      </c>
      <c r="G22" s="71"/>
      <c r="H22" s="148" t="s">
        <v>5</v>
      </c>
      <c r="I22" s="110">
        <v>21420</v>
      </c>
      <c r="J22" s="35">
        <v>0</v>
      </c>
      <c r="K22" s="179">
        <f>SUM(I22:J22)</f>
        <v>21420</v>
      </c>
      <c r="L22" s="110"/>
      <c r="M22" s="35"/>
      <c r="N22" s="218">
        <f>SUM(L22:M22)</f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/>
      <c r="G23" s="71"/>
      <c r="H23" s="9"/>
      <c r="I23" s="111"/>
      <c r="J23" s="41"/>
      <c r="K23" s="179"/>
      <c r="L23" s="111"/>
      <c r="M23" s="41"/>
      <c r="N23" s="218"/>
      <c r="O23" s="231" t="str">
        <f t="shared" si="0"/>
        <v/>
      </c>
    </row>
    <row r="24" spans="2:15" ht="15" x14ac:dyDescent="0.25">
      <c r="B24" s="53"/>
      <c r="C24" s="4"/>
      <c r="D24" s="4"/>
      <c r="E24" s="4"/>
      <c r="F24" s="59">
        <v>613000</v>
      </c>
      <c r="G24" s="71"/>
      <c r="H24" s="10" t="s">
        <v>58</v>
      </c>
      <c r="I24" s="112">
        <f t="shared" ref="I24:N24" si="11">SUM(I25:I35)</f>
        <v>341220</v>
      </c>
      <c r="J24" s="42">
        <f t="shared" si="11"/>
        <v>0</v>
      </c>
      <c r="K24" s="180">
        <f t="shared" si="11"/>
        <v>341220</v>
      </c>
      <c r="L24" s="112">
        <f t="shared" si="11"/>
        <v>0</v>
      </c>
      <c r="M24" s="42">
        <f t="shared" si="11"/>
        <v>0</v>
      </c>
      <c r="N24" s="219">
        <f t="shared" si="11"/>
        <v>0</v>
      </c>
      <c r="O24" s="235">
        <f t="shared" si="0"/>
        <v>0</v>
      </c>
    </row>
    <row r="25" spans="2:15" ht="14.25" x14ac:dyDescent="0.2">
      <c r="B25" s="52"/>
      <c r="C25" s="8"/>
      <c r="D25" s="8"/>
      <c r="E25" s="8"/>
      <c r="F25" s="60">
        <v>613100</v>
      </c>
      <c r="G25" s="71"/>
      <c r="H25" s="9" t="s">
        <v>6</v>
      </c>
      <c r="I25" s="111">
        <v>9000</v>
      </c>
      <c r="J25" s="41">
        <v>0</v>
      </c>
      <c r="K25" s="179">
        <f t="shared" ref="K25:K35" si="12">SUM(I25:J25)</f>
        <v>9000</v>
      </c>
      <c r="L25" s="111"/>
      <c r="M25" s="41"/>
      <c r="N25" s="218">
        <f t="shared" ref="N25:N35" si="13">SUM(L25:M25)</f>
        <v>0</v>
      </c>
      <c r="O25" s="231">
        <f t="shared" si="0"/>
        <v>0</v>
      </c>
    </row>
    <row r="26" spans="2:15" ht="14.25" x14ac:dyDescent="0.2">
      <c r="B26" s="52"/>
      <c r="C26" s="8"/>
      <c r="D26" s="8"/>
      <c r="E26" s="8"/>
      <c r="F26" s="60">
        <v>613200</v>
      </c>
      <c r="G26" s="71"/>
      <c r="H26" s="9" t="s">
        <v>7</v>
      </c>
      <c r="I26" s="111">
        <v>0</v>
      </c>
      <c r="J26" s="41">
        <v>0</v>
      </c>
      <c r="K26" s="179">
        <f t="shared" si="12"/>
        <v>0</v>
      </c>
      <c r="L26" s="111"/>
      <c r="M26" s="41"/>
      <c r="N26" s="218">
        <f t="shared" si="13"/>
        <v>0</v>
      </c>
      <c r="O26" s="231" t="str">
        <f t="shared" si="0"/>
        <v/>
      </c>
    </row>
    <row r="27" spans="2:15" ht="14.25" x14ac:dyDescent="0.2">
      <c r="B27" s="52"/>
      <c r="C27" s="8"/>
      <c r="D27" s="8"/>
      <c r="E27" s="8"/>
      <c r="F27" s="60">
        <v>613300</v>
      </c>
      <c r="G27" s="71"/>
      <c r="H27" s="9" t="s">
        <v>70</v>
      </c>
      <c r="I27" s="111">
        <v>6000</v>
      </c>
      <c r="J27" s="41">
        <v>0</v>
      </c>
      <c r="K27" s="179">
        <f t="shared" si="12"/>
        <v>6000</v>
      </c>
      <c r="L27" s="111"/>
      <c r="M27" s="41"/>
      <c r="N27" s="218">
        <f t="shared" si="13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613400</v>
      </c>
      <c r="G28" s="71"/>
      <c r="H28" s="9" t="s">
        <v>59</v>
      </c>
      <c r="I28" s="111">
        <v>1500</v>
      </c>
      <c r="J28" s="41">
        <v>0</v>
      </c>
      <c r="K28" s="179">
        <f t="shared" si="12"/>
        <v>1500</v>
      </c>
      <c r="L28" s="111"/>
      <c r="M28" s="41"/>
      <c r="N28" s="218">
        <f t="shared" si="13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613500</v>
      </c>
      <c r="G29" s="71"/>
      <c r="H29" s="9" t="s">
        <v>8</v>
      </c>
      <c r="I29" s="119">
        <v>2000</v>
      </c>
      <c r="J29" s="43">
        <v>0</v>
      </c>
      <c r="K29" s="179">
        <f t="shared" si="12"/>
        <v>2000</v>
      </c>
      <c r="L29" s="119"/>
      <c r="M29" s="43"/>
      <c r="N29" s="218">
        <f t="shared" si="13"/>
        <v>0</v>
      </c>
      <c r="O29" s="231">
        <f t="shared" si="0"/>
        <v>0</v>
      </c>
    </row>
    <row r="30" spans="2:15" ht="14.25" x14ac:dyDescent="0.2">
      <c r="B30" s="52"/>
      <c r="C30" s="8"/>
      <c r="D30" s="8"/>
      <c r="E30" s="8"/>
      <c r="F30" s="60">
        <v>613600</v>
      </c>
      <c r="G30" s="71"/>
      <c r="H30" s="9" t="s">
        <v>71</v>
      </c>
      <c r="I30" s="111">
        <v>1500</v>
      </c>
      <c r="J30" s="41">
        <v>0</v>
      </c>
      <c r="K30" s="179">
        <f t="shared" si="12"/>
        <v>1500</v>
      </c>
      <c r="L30" s="111"/>
      <c r="M30" s="41"/>
      <c r="N30" s="218">
        <f t="shared" si="13"/>
        <v>0</v>
      </c>
      <c r="O30" s="231">
        <f t="shared" si="0"/>
        <v>0</v>
      </c>
    </row>
    <row r="31" spans="2:15" ht="14.25" x14ac:dyDescent="0.2">
      <c r="B31" s="52"/>
      <c r="C31" s="8"/>
      <c r="D31" s="8"/>
      <c r="E31" s="8"/>
      <c r="F31" s="60">
        <v>613700</v>
      </c>
      <c r="G31" s="71"/>
      <c r="H31" s="9" t="s">
        <v>9</v>
      </c>
      <c r="I31" s="111">
        <v>6000</v>
      </c>
      <c r="J31" s="41">
        <v>0</v>
      </c>
      <c r="K31" s="179">
        <f t="shared" si="12"/>
        <v>6000</v>
      </c>
      <c r="L31" s="111"/>
      <c r="M31" s="41"/>
      <c r="N31" s="218">
        <f t="shared" si="13"/>
        <v>0</v>
      </c>
      <c r="O31" s="231">
        <f t="shared" si="0"/>
        <v>0</v>
      </c>
    </row>
    <row r="32" spans="2:15" ht="14.25" x14ac:dyDescent="0.2">
      <c r="B32" s="52"/>
      <c r="C32" s="8"/>
      <c r="D32" s="8"/>
      <c r="E32" s="8"/>
      <c r="F32" s="60">
        <v>613800</v>
      </c>
      <c r="G32" s="71"/>
      <c r="H32" s="9" t="s">
        <v>60</v>
      </c>
      <c r="I32" s="111">
        <v>700</v>
      </c>
      <c r="J32" s="41">
        <v>0</v>
      </c>
      <c r="K32" s="179">
        <f t="shared" si="12"/>
        <v>700</v>
      </c>
      <c r="L32" s="111"/>
      <c r="M32" s="41"/>
      <c r="N32" s="218">
        <f t="shared" si="13"/>
        <v>0</v>
      </c>
      <c r="O32" s="231">
        <f t="shared" si="0"/>
        <v>0</v>
      </c>
    </row>
    <row r="33" spans="2:15" ht="14.25" x14ac:dyDescent="0.2">
      <c r="B33" s="52"/>
      <c r="C33" s="8"/>
      <c r="D33" s="8"/>
      <c r="E33" s="8"/>
      <c r="F33" s="60">
        <v>613900</v>
      </c>
      <c r="G33" s="71"/>
      <c r="H33" s="9" t="s">
        <v>61</v>
      </c>
      <c r="I33" s="111">
        <v>180000</v>
      </c>
      <c r="J33" s="41">
        <v>0</v>
      </c>
      <c r="K33" s="179">
        <f t="shared" si="12"/>
        <v>180000</v>
      </c>
      <c r="L33" s="111"/>
      <c r="M33" s="41"/>
      <c r="N33" s="218">
        <f t="shared" si="13"/>
        <v>0</v>
      </c>
      <c r="O33" s="231">
        <f t="shared" si="0"/>
        <v>0</v>
      </c>
    </row>
    <row r="34" spans="2:15" ht="14.25" x14ac:dyDescent="0.2">
      <c r="B34" s="52"/>
      <c r="C34" s="8"/>
      <c r="D34" s="8"/>
      <c r="E34" s="8"/>
      <c r="F34" s="60">
        <v>613900</v>
      </c>
      <c r="G34" s="71" t="s">
        <v>94</v>
      </c>
      <c r="H34" s="147" t="s">
        <v>296</v>
      </c>
      <c r="I34" s="111">
        <v>47520</v>
      </c>
      <c r="J34" s="41">
        <v>0</v>
      </c>
      <c r="K34" s="179">
        <f t="shared" si="12"/>
        <v>47520</v>
      </c>
      <c r="L34" s="111"/>
      <c r="M34" s="41"/>
      <c r="N34" s="218">
        <f t="shared" si="13"/>
        <v>0</v>
      </c>
      <c r="O34" s="231">
        <f t="shared" si="0"/>
        <v>0</v>
      </c>
    </row>
    <row r="35" spans="2:15" ht="14.25" x14ac:dyDescent="0.2">
      <c r="B35" s="52"/>
      <c r="C35" s="8"/>
      <c r="D35" s="8"/>
      <c r="E35" s="8"/>
      <c r="F35" s="60">
        <v>613900</v>
      </c>
      <c r="G35" s="71" t="s">
        <v>177</v>
      </c>
      <c r="H35" s="147" t="s">
        <v>176</v>
      </c>
      <c r="I35" s="111">
        <v>87000</v>
      </c>
      <c r="J35" s="41">
        <v>0</v>
      </c>
      <c r="K35" s="179">
        <f t="shared" si="12"/>
        <v>87000</v>
      </c>
      <c r="L35" s="111"/>
      <c r="M35" s="41"/>
      <c r="N35" s="218">
        <f t="shared" si="13"/>
        <v>0</v>
      </c>
      <c r="O35" s="231">
        <f t="shared" si="0"/>
        <v>0</v>
      </c>
    </row>
    <row r="36" spans="2:15" ht="14.25" x14ac:dyDescent="0.2">
      <c r="B36" s="52"/>
      <c r="C36" s="8"/>
      <c r="D36" s="8"/>
      <c r="E36" s="8"/>
      <c r="F36" s="60"/>
      <c r="G36" s="71"/>
      <c r="H36" s="9"/>
      <c r="I36" s="111"/>
      <c r="J36" s="41"/>
      <c r="K36" s="179"/>
      <c r="L36" s="111"/>
      <c r="M36" s="41"/>
      <c r="N36" s="218"/>
      <c r="O36" s="231" t="str">
        <f t="shared" si="0"/>
        <v/>
      </c>
    </row>
    <row r="37" spans="2:15" ht="15" x14ac:dyDescent="0.25">
      <c r="B37" s="53"/>
      <c r="C37" s="4"/>
      <c r="D37" s="4"/>
      <c r="E37" s="4"/>
      <c r="F37" s="59">
        <v>614000</v>
      </c>
      <c r="G37" s="71"/>
      <c r="H37" s="10" t="s">
        <v>72</v>
      </c>
      <c r="I37" s="113">
        <f>SUM(I38:I45)</f>
        <v>705000</v>
      </c>
      <c r="J37" s="45">
        <f t="shared" ref="J37:N37" si="14">SUM(J38:J45)</f>
        <v>0</v>
      </c>
      <c r="K37" s="180">
        <f t="shared" si="14"/>
        <v>705000</v>
      </c>
      <c r="L37" s="113">
        <f t="shared" si="14"/>
        <v>0</v>
      </c>
      <c r="M37" s="45">
        <f t="shared" si="14"/>
        <v>0</v>
      </c>
      <c r="N37" s="219">
        <f t="shared" si="14"/>
        <v>0</v>
      </c>
      <c r="O37" s="235">
        <f t="shared" si="0"/>
        <v>0</v>
      </c>
    </row>
    <row r="38" spans="2:15" ht="14.25" x14ac:dyDescent="0.2">
      <c r="B38" s="21"/>
      <c r="C38" s="5"/>
      <c r="D38" s="5"/>
      <c r="E38" s="5"/>
      <c r="F38" s="60">
        <v>614100</v>
      </c>
      <c r="G38" s="71" t="s">
        <v>95</v>
      </c>
      <c r="H38" s="148" t="s">
        <v>79</v>
      </c>
      <c r="I38" s="103">
        <v>300000</v>
      </c>
      <c r="J38" s="83">
        <v>0</v>
      </c>
      <c r="K38" s="179">
        <f t="shared" ref="K38:K44" si="15">SUM(I38:J38)</f>
        <v>300000</v>
      </c>
      <c r="L38" s="103"/>
      <c r="M38" s="83"/>
      <c r="N38" s="218">
        <f t="shared" ref="N38:N44" si="16">SUM(L38:M38)</f>
        <v>0</v>
      </c>
      <c r="O38" s="231">
        <f t="shared" si="0"/>
        <v>0</v>
      </c>
    </row>
    <row r="39" spans="2:15" ht="14.25" x14ac:dyDescent="0.2">
      <c r="B39" s="30"/>
      <c r="C39" s="31"/>
      <c r="D39" s="31"/>
      <c r="E39" s="31"/>
      <c r="F39" s="63">
        <v>614200</v>
      </c>
      <c r="G39" s="71" t="s">
        <v>96</v>
      </c>
      <c r="H39" s="149" t="s">
        <v>91</v>
      </c>
      <c r="I39" s="182">
        <v>0</v>
      </c>
      <c r="J39" s="88">
        <v>0</v>
      </c>
      <c r="K39" s="179">
        <f t="shared" si="15"/>
        <v>0</v>
      </c>
      <c r="L39" s="182"/>
      <c r="M39" s="88"/>
      <c r="N39" s="218">
        <f t="shared" si="16"/>
        <v>0</v>
      </c>
      <c r="O39" s="231" t="str">
        <f t="shared" si="0"/>
        <v/>
      </c>
    </row>
    <row r="40" spans="2:15" ht="14.25" x14ac:dyDescent="0.2">
      <c r="B40" s="52"/>
      <c r="C40" s="8"/>
      <c r="D40" s="8"/>
      <c r="E40" s="8"/>
      <c r="F40" s="60">
        <v>614300</v>
      </c>
      <c r="G40" s="71" t="s">
        <v>97</v>
      </c>
      <c r="H40" s="150" t="s">
        <v>262</v>
      </c>
      <c r="I40" s="103">
        <v>80000</v>
      </c>
      <c r="J40" s="83">
        <v>0</v>
      </c>
      <c r="K40" s="179">
        <f t="shared" si="15"/>
        <v>80000</v>
      </c>
      <c r="L40" s="103"/>
      <c r="M40" s="83"/>
      <c r="N40" s="218">
        <f t="shared" si="16"/>
        <v>0</v>
      </c>
      <c r="O40" s="231">
        <f t="shared" si="0"/>
        <v>0</v>
      </c>
    </row>
    <row r="41" spans="2:15" ht="14.25" x14ac:dyDescent="0.2">
      <c r="B41" s="52"/>
      <c r="C41" s="8"/>
      <c r="D41" s="8"/>
      <c r="E41" s="8"/>
      <c r="F41" s="60">
        <v>614300</v>
      </c>
      <c r="G41" s="71" t="s">
        <v>98</v>
      </c>
      <c r="H41" s="9" t="s">
        <v>76</v>
      </c>
      <c r="I41" s="103">
        <v>35000</v>
      </c>
      <c r="J41" s="83">
        <v>0</v>
      </c>
      <c r="K41" s="179">
        <f t="shared" si="15"/>
        <v>35000</v>
      </c>
      <c r="L41" s="103"/>
      <c r="M41" s="83"/>
      <c r="N41" s="218">
        <f t="shared" si="16"/>
        <v>0</v>
      </c>
      <c r="O41" s="231">
        <f t="shared" si="0"/>
        <v>0</v>
      </c>
    </row>
    <row r="42" spans="2:15" ht="14.25" x14ac:dyDescent="0.2">
      <c r="B42" s="52"/>
      <c r="C42" s="8"/>
      <c r="D42" s="8"/>
      <c r="E42" s="8"/>
      <c r="F42" s="60">
        <v>614300</v>
      </c>
      <c r="G42" s="71" t="s">
        <v>99</v>
      </c>
      <c r="H42" s="9" t="s">
        <v>78</v>
      </c>
      <c r="I42" s="103">
        <v>40000</v>
      </c>
      <c r="J42" s="83">
        <v>0</v>
      </c>
      <c r="K42" s="179">
        <f t="shared" si="15"/>
        <v>40000</v>
      </c>
      <c r="L42" s="103"/>
      <c r="M42" s="83"/>
      <c r="N42" s="218">
        <f t="shared" si="16"/>
        <v>0</v>
      </c>
      <c r="O42" s="231">
        <f t="shared" si="0"/>
        <v>0</v>
      </c>
    </row>
    <row r="43" spans="2:15" ht="14.25" x14ac:dyDescent="0.2">
      <c r="B43" s="52"/>
      <c r="C43" s="8"/>
      <c r="D43" s="8"/>
      <c r="E43" s="8"/>
      <c r="F43" s="60">
        <v>614300</v>
      </c>
      <c r="G43" s="71" t="s">
        <v>100</v>
      </c>
      <c r="H43" s="9" t="s">
        <v>90</v>
      </c>
      <c r="I43" s="103">
        <v>0</v>
      </c>
      <c r="J43" s="83">
        <v>0</v>
      </c>
      <c r="K43" s="179">
        <f t="shared" si="15"/>
        <v>0</v>
      </c>
      <c r="L43" s="103"/>
      <c r="M43" s="83"/>
      <c r="N43" s="218">
        <f t="shared" si="16"/>
        <v>0</v>
      </c>
      <c r="O43" s="231" t="str">
        <f t="shared" si="0"/>
        <v/>
      </c>
    </row>
    <row r="44" spans="2:15" ht="14.25" x14ac:dyDescent="0.2">
      <c r="B44" s="52"/>
      <c r="C44" s="8"/>
      <c r="D44" s="8"/>
      <c r="E44" s="8"/>
      <c r="F44" s="60">
        <v>614300</v>
      </c>
      <c r="G44" s="71" t="s">
        <v>180</v>
      </c>
      <c r="H44" s="147" t="s">
        <v>263</v>
      </c>
      <c r="I44" s="103">
        <v>150000</v>
      </c>
      <c r="J44" s="83">
        <v>0</v>
      </c>
      <c r="K44" s="179">
        <f t="shared" si="15"/>
        <v>150000</v>
      </c>
      <c r="L44" s="103"/>
      <c r="M44" s="83"/>
      <c r="N44" s="218">
        <f t="shared" si="16"/>
        <v>0</v>
      </c>
      <c r="O44" s="231">
        <f t="shared" ref="O44:O109" si="17">IF(K44=0,"",N44/K44*100)</f>
        <v>0</v>
      </c>
    </row>
    <row r="45" spans="2:15" ht="14.25" x14ac:dyDescent="0.2">
      <c r="B45" s="52"/>
      <c r="C45" s="8"/>
      <c r="D45" s="8"/>
      <c r="E45" s="8"/>
      <c r="F45" s="60">
        <v>614300</v>
      </c>
      <c r="G45" s="71" t="s">
        <v>298</v>
      </c>
      <c r="H45" s="147" t="s">
        <v>299</v>
      </c>
      <c r="I45" s="103">
        <v>100000</v>
      </c>
      <c r="J45" s="83">
        <v>0</v>
      </c>
      <c r="K45" s="179">
        <f t="shared" ref="K45" si="18">SUM(I45:J45)</f>
        <v>100000</v>
      </c>
      <c r="L45" s="103"/>
      <c r="M45" s="83"/>
      <c r="N45" s="218">
        <f t="shared" ref="N45" si="19">SUM(L45:M45)</f>
        <v>0</v>
      </c>
      <c r="O45" s="231">
        <f t="shared" ref="O45" si="20">IF(K45=0,"",N45/K45*100)</f>
        <v>0</v>
      </c>
    </row>
    <row r="46" spans="2:15" ht="14.25" x14ac:dyDescent="0.2">
      <c r="B46" s="52"/>
      <c r="C46" s="8"/>
      <c r="D46" s="8"/>
      <c r="E46" s="8"/>
      <c r="F46" s="60"/>
      <c r="G46" s="71"/>
      <c r="H46" s="9"/>
      <c r="I46" s="119"/>
      <c r="J46" s="43"/>
      <c r="K46" s="179"/>
      <c r="L46" s="119"/>
      <c r="M46" s="43"/>
      <c r="N46" s="218"/>
      <c r="O46" s="231" t="str">
        <f t="shared" si="17"/>
        <v/>
      </c>
    </row>
    <row r="47" spans="2:15" ht="15" x14ac:dyDescent="0.25">
      <c r="B47" s="52"/>
      <c r="C47" s="8"/>
      <c r="D47" s="8"/>
      <c r="E47" s="8"/>
      <c r="F47" s="59">
        <v>615000</v>
      </c>
      <c r="G47" s="71"/>
      <c r="H47" s="10" t="s">
        <v>11</v>
      </c>
      <c r="I47" s="113">
        <f t="shared" ref="I47" si="21">I48</f>
        <v>200000</v>
      </c>
      <c r="J47" s="45">
        <f>J48</f>
        <v>0</v>
      </c>
      <c r="K47" s="180">
        <f>K48</f>
        <v>200000</v>
      </c>
      <c r="L47" s="113">
        <f t="shared" ref="L47" si="22">L48</f>
        <v>0</v>
      </c>
      <c r="M47" s="45">
        <f>M48</f>
        <v>0</v>
      </c>
      <c r="N47" s="219">
        <f>N48</f>
        <v>0</v>
      </c>
      <c r="O47" s="235">
        <f t="shared" si="17"/>
        <v>0</v>
      </c>
    </row>
    <row r="48" spans="2:15" ht="14.25" x14ac:dyDescent="0.2">
      <c r="B48" s="52"/>
      <c r="C48" s="8"/>
      <c r="D48" s="8"/>
      <c r="E48" s="8"/>
      <c r="F48" s="60">
        <v>615100</v>
      </c>
      <c r="G48" s="71"/>
      <c r="H48" s="148" t="s">
        <v>253</v>
      </c>
      <c r="I48" s="119">
        <v>200000</v>
      </c>
      <c r="J48" s="43">
        <v>0</v>
      </c>
      <c r="K48" s="179">
        <f>SUM(I48:J48)</f>
        <v>200000</v>
      </c>
      <c r="L48" s="119"/>
      <c r="M48" s="43"/>
      <c r="N48" s="218">
        <f>SUM(L48:M48)</f>
        <v>0</v>
      </c>
      <c r="O48" s="231">
        <f t="shared" si="17"/>
        <v>0</v>
      </c>
    </row>
    <row r="49" spans="2:15" ht="14.25" x14ac:dyDescent="0.2">
      <c r="B49" s="52"/>
      <c r="C49" s="8"/>
      <c r="D49" s="8"/>
      <c r="E49" s="8"/>
      <c r="F49" s="60"/>
      <c r="G49" s="71"/>
      <c r="H49" s="9"/>
      <c r="I49" s="111"/>
      <c r="J49" s="41"/>
      <c r="K49" s="179"/>
      <c r="L49" s="111"/>
      <c r="M49" s="41"/>
      <c r="N49" s="218"/>
      <c r="O49" s="231" t="str">
        <f t="shared" si="17"/>
        <v/>
      </c>
    </row>
    <row r="50" spans="2:15" ht="15" x14ac:dyDescent="0.25">
      <c r="B50" s="53"/>
      <c r="C50" s="4"/>
      <c r="D50" s="4"/>
      <c r="E50" s="4"/>
      <c r="F50" s="59">
        <v>821000</v>
      </c>
      <c r="G50" s="71"/>
      <c r="H50" s="10" t="s">
        <v>12</v>
      </c>
      <c r="I50" s="113">
        <f>SUM(I51:I54)</f>
        <v>631065</v>
      </c>
      <c r="J50" s="54">
        <f t="shared" ref="J50:N50" si="23">SUM(J51:J54)</f>
        <v>794664</v>
      </c>
      <c r="K50" s="171">
        <f t="shared" si="23"/>
        <v>1425729</v>
      </c>
      <c r="L50" s="113">
        <f t="shared" si="23"/>
        <v>0</v>
      </c>
      <c r="M50" s="54">
        <f t="shared" si="23"/>
        <v>0</v>
      </c>
      <c r="N50" s="212">
        <f t="shared" si="23"/>
        <v>0</v>
      </c>
      <c r="O50" s="235">
        <f t="shared" si="17"/>
        <v>0</v>
      </c>
    </row>
    <row r="51" spans="2:15" ht="14.25" x14ac:dyDescent="0.2">
      <c r="B51" s="52"/>
      <c r="C51" s="8"/>
      <c r="D51" s="8"/>
      <c r="E51" s="8"/>
      <c r="F51" s="60">
        <v>821100</v>
      </c>
      <c r="G51" s="71"/>
      <c r="H51" s="147" t="s">
        <v>300</v>
      </c>
      <c r="I51" s="111">
        <v>150000</v>
      </c>
      <c r="J51" s="48">
        <v>0</v>
      </c>
      <c r="K51" s="179">
        <f t="shared" ref="K51" si="24">SUM(I51:J51)</f>
        <v>150000</v>
      </c>
      <c r="L51" s="111"/>
      <c r="M51" s="48"/>
      <c r="N51" s="218">
        <f t="shared" ref="N51" si="25">SUM(L51:M51)</f>
        <v>0</v>
      </c>
      <c r="O51" s="231">
        <f t="shared" ref="O51" si="26">IF(K51=0,"",N51/K51*100)</f>
        <v>0</v>
      </c>
    </row>
    <row r="52" spans="2:15" ht="14.25" x14ac:dyDescent="0.2">
      <c r="B52" s="52"/>
      <c r="C52" s="8"/>
      <c r="D52" s="8"/>
      <c r="E52" s="8"/>
      <c r="F52" s="60">
        <v>821200</v>
      </c>
      <c r="G52" s="71"/>
      <c r="H52" s="9" t="s">
        <v>13</v>
      </c>
      <c r="I52" s="111">
        <v>400065</v>
      </c>
      <c r="J52" s="48">
        <f>699935+94729</f>
        <v>794664</v>
      </c>
      <c r="K52" s="179">
        <f t="shared" ref="K52:K54" si="27">SUM(I52:J52)</f>
        <v>1194729</v>
      </c>
      <c r="L52" s="111"/>
      <c r="M52" s="48"/>
      <c r="N52" s="218">
        <f t="shared" ref="N52:N54" si="28">SUM(L52:M52)</f>
        <v>0</v>
      </c>
      <c r="O52" s="231">
        <f t="shared" si="17"/>
        <v>0</v>
      </c>
    </row>
    <row r="53" spans="2:15" ht="14.25" x14ac:dyDescent="0.2">
      <c r="B53" s="52"/>
      <c r="C53" s="8"/>
      <c r="D53" s="8"/>
      <c r="E53" s="8"/>
      <c r="F53" s="60">
        <v>821300</v>
      </c>
      <c r="G53" s="71"/>
      <c r="H53" s="9" t="s">
        <v>14</v>
      </c>
      <c r="I53" s="119">
        <v>31000</v>
      </c>
      <c r="J53" s="56">
        <v>0</v>
      </c>
      <c r="K53" s="179">
        <f t="shared" si="27"/>
        <v>31000</v>
      </c>
      <c r="L53" s="119"/>
      <c r="M53" s="56"/>
      <c r="N53" s="218">
        <f t="shared" si="28"/>
        <v>0</v>
      </c>
      <c r="O53" s="231">
        <f t="shared" si="17"/>
        <v>0</v>
      </c>
    </row>
    <row r="54" spans="2:15" ht="14.25" x14ac:dyDescent="0.2">
      <c r="B54" s="52"/>
      <c r="C54" s="8"/>
      <c r="D54" s="8"/>
      <c r="E54" s="8"/>
      <c r="F54" s="60">
        <v>821500</v>
      </c>
      <c r="G54" s="71"/>
      <c r="H54" s="9" t="s">
        <v>82</v>
      </c>
      <c r="I54" s="120">
        <v>50000</v>
      </c>
      <c r="J54" s="24">
        <v>0</v>
      </c>
      <c r="K54" s="179">
        <f t="shared" si="27"/>
        <v>50000</v>
      </c>
      <c r="L54" s="120"/>
      <c r="M54" s="24"/>
      <c r="N54" s="218">
        <f t="shared" si="28"/>
        <v>0</v>
      </c>
      <c r="O54" s="231">
        <f t="shared" si="17"/>
        <v>0</v>
      </c>
    </row>
    <row r="55" spans="2:15" ht="15" x14ac:dyDescent="0.25">
      <c r="B55" s="52"/>
      <c r="C55" s="8"/>
      <c r="D55" s="8"/>
      <c r="E55" s="8"/>
      <c r="F55" s="60"/>
      <c r="G55" s="71"/>
      <c r="H55" s="9"/>
      <c r="I55" s="113"/>
      <c r="J55" s="54"/>
      <c r="K55" s="171"/>
      <c r="L55" s="113"/>
      <c r="M55" s="54"/>
      <c r="N55" s="212"/>
      <c r="O55" s="231" t="str">
        <f t="shared" si="17"/>
        <v/>
      </c>
    </row>
    <row r="56" spans="2:15" ht="15" x14ac:dyDescent="0.25">
      <c r="B56" s="53"/>
      <c r="C56" s="4"/>
      <c r="D56" s="4"/>
      <c r="E56" s="4"/>
      <c r="F56" s="59"/>
      <c r="G56" s="71"/>
      <c r="H56" s="10" t="s">
        <v>15</v>
      </c>
      <c r="I56" s="113">
        <v>7</v>
      </c>
      <c r="J56" s="54"/>
      <c r="K56" s="171">
        <v>7</v>
      </c>
      <c r="L56" s="113"/>
      <c r="M56" s="54"/>
      <c r="N56" s="212"/>
      <c r="O56" s="231"/>
    </row>
    <row r="57" spans="2:15" ht="15" x14ac:dyDescent="0.25">
      <c r="B57" s="53"/>
      <c r="C57" s="4"/>
      <c r="D57" s="4"/>
      <c r="E57" s="4"/>
      <c r="F57" s="59"/>
      <c r="G57" s="71"/>
      <c r="H57" s="10" t="s">
        <v>24</v>
      </c>
      <c r="I57" s="113">
        <f t="shared" ref="I57:N57" si="29">I11+I16+I21+I24+I37+I47+I50</f>
        <v>2628725</v>
      </c>
      <c r="J57" s="54">
        <f t="shared" si="29"/>
        <v>794664</v>
      </c>
      <c r="K57" s="171">
        <f t="shared" si="29"/>
        <v>3423389</v>
      </c>
      <c r="L57" s="113">
        <f t="shared" si="29"/>
        <v>0</v>
      </c>
      <c r="M57" s="54">
        <f t="shared" si="29"/>
        <v>0</v>
      </c>
      <c r="N57" s="212">
        <f t="shared" si="29"/>
        <v>0</v>
      </c>
      <c r="O57" s="235">
        <f t="shared" si="17"/>
        <v>0</v>
      </c>
    </row>
    <row r="58" spans="2:15" ht="15" x14ac:dyDescent="0.25">
      <c r="B58" s="53"/>
      <c r="C58" s="4"/>
      <c r="D58" s="4"/>
      <c r="E58" s="4"/>
      <c r="F58" s="59"/>
      <c r="G58" s="71"/>
      <c r="H58" s="10" t="s">
        <v>16</v>
      </c>
      <c r="I58" s="124">
        <f>I59</f>
        <v>3523385</v>
      </c>
      <c r="J58" s="46">
        <f t="shared" ref="J58:N58" si="30">J59</f>
        <v>794664</v>
      </c>
      <c r="K58" s="185">
        <f t="shared" si="30"/>
        <v>4318049</v>
      </c>
      <c r="L58" s="124">
        <f t="shared" si="30"/>
        <v>0</v>
      </c>
      <c r="M58" s="46">
        <f t="shared" si="30"/>
        <v>0</v>
      </c>
      <c r="N58" s="221">
        <f t="shared" si="30"/>
        <v>0</v>
      </c>
      <c r="O58" s="235">
        <f t="shared" si="17"/>
        <v>0</v>
      </c>
    </row>
    <row r="59" spans="2:15" ht="15" x14ac:dyDescent="0.25">
      <c r="B59" s="53"/>
      <c r="C59" s="4"/>
      <c r="D59" s="4"/>
      <c r="E59" s="4"/>
      <c r="F59" s="59"/>
      <c r="G59" s="71"/>
      <c r="H59" s="10" t="s">
        <v>17</v>
      </c>
      <c r="I59" s="124">
        <f>I57+I88+I119+I150+I184</f>
        <v>3523385</v>
      </c>
      <c r="J59" s="46">
        <f t="shared" ref="J59:N59" si="31">J57+J88+J119+J150+J184</f>
        <v>794664</v>
      </c>
      <c r="K59" s="185">
        <f t="shared" si="31"/>
        <v>4318049</v>
      </c>
      <c r="L59" s="124">
        <f t="shared" si="31"/>
        <v>0</v>
      </c>
      <c r="M59" s="46">
        <f t="shared" si="31"/>
        <v>0</v>
      </c>
      <c r="N59" s="221">
        <f t="shared" si="31"/>
        <v>0</v>
      </c>
      <c r="O59" s="235">
        <f t="shared" si="17"/>
        <v>0</v>
      </c>
    </row>
    <row r="60" spans="2:15" ht="15" thickBot="1" x14ac:dyDescent="0.25">
      <c r="B60" s="6"/>
      <c r="C60" s="7"/>
      <c r="D60" s="7"/>
      <c r="E60" s="7"/>
      <c r="F60" s="61"/>
      <c r="G60" s="72"/>
      <c r="H60" s="12"/>
      <c r="I60" s="6"/>
      <c r="J60" s="7"/>
      <c r="K60" s="175"/>
      <c r="L60" s="191" t="str">
        <f>IF(L59&gt;L5,"PROBIJEN LIMIT!!!","")</f>
        <v/>
      </c>
      <c r="M60" s="7"/>
      <c r="N60" s="222"/>
      <c r="O60" s="234" t="str">
        <f t="shared" si="17"/>
        <v/>
      </c>
    </row>
    <row r="61" spans="2:15" ht="14.25" x14ac:dyDescent="0.2">
      <c r="F61" s="62"/>
      <c r="G61" s="73"/>
      <c r="K61" s="94"/>
      <c r="N61" s="94"/>
      <c r="O61" s="237" t="str">
        <f t="shared" si="17"/>
        <v/>
      </c>
    </row>
    <row r="62" spans="2:15" ht="15" x14ac:dyDescent="0.25">
      <c r="B62" s="2" t="s">
        <v>29</v>
      </c>
      <c r="C62" s="3" t="s">
        <v>3</v>
      </c>
      <c r="D62" s="3" t="s">
        <v>32</v>
      </c>
      <c r="E62" s="139" t="s">
        <v>146</v>
      </c>
      <c r="F62" s="51"/>
      <c r="G62" s="51"/>
      <c r="H62" s="189" t="s">
        <v>204</v>
      </c>
      <c r="I62" s="1"/>
      <c r="J62" s="51"/>
      <c r="K62" s="167"/>
      <c r="L62" s="1"/>
      <c r="M62" s="51"/>
      <c r="N62" s="208"/>
      <c r="O62" s="231" t="str">
        <f t="shared" si="17"/>
        <v/>
      </c>
    </row>
    <row r="63" spans="2:15" ht="15" x14ac:dyDescent="0.25">
      <c r="B63" s="53"/>
      <c r="C63" s="4"/>
      <c r="D63" s="4"/>
      <c r="E63" s="4"/>
      <c r="F63" s="59">
        <v>611000</v>
      </c>
      <c r="G63" s="70"/>
      <c r="H63" s="10" t="s">
        <v>57</v>
      </c>
      <c r="I63" s="109">
        <f t="shared" ref="I63:N63" si="32">SUM(I64:I67)</f>
        <v>71900</v>
      </c>
      <c r="J63" s="34">
        <f t="shared" si="32"/>
        <v>0</v>
      </c>
      <c r="K63" s="168">
        <f t="shared" si="32"/>
        <v>71900</v>
      </c>
      <c r="L63" s="109">
        <f t="shared" si="32"/>
        <v>0</v>
      </c>
      <c r="M63" s="34">
        <f t="shared" si="32"/>
        <v>0</v>
      </c>
      <c r="N63" s="209">
        <f t="shared" si="32"/>
        <v>0</v>
      </c>
      <c r="O63" s="235">
        <f t="shared" si="17"/>
        <v>0</v>
      </c>
    </row>
    <row r="64" spans="2:15" ht="14.25" x14ac:dyDescent="0.2">
      <c r="B64" s="52"/>
      <c r="C64" s="8"/>
      <c r="D64" s="8"/>
      <c r="E64" s="8"/>
      <c r="F64" s="60">
        <v>611100</v>
      </c>
      <c r="G64" s="71"/>
      <c r="H64" s="9" t="s">
        <v>68</v>
      </c>
      <c r="I64" s="110">
        <v>63350</v>
      </c>
      <c r="J64" s="33">
        <v>0</v>
      </c>
      <c r="K64" s="169">
        <f>SUM(I64:J64)</f>
        <v>63350</v>
      </c>
      <c r="L64" s="110"/>
      <c r="M64" s="33"/>
      <c r="N64" s="210">
        <f>SUM(L64:M64)</f>
        <v>0</v>
      </c>
      <c r="O64" s="231">
        <f t="shared" si="17"/>
        <v>0</v>
      </c>
    </row>
    <row r="65" spans="2:15" ht="14.25" x14ac:dyDescent="0.2">
      <c r="B65" s="52"/>
      <c r="C65" s="8"/>
      <c r="D65" s="8"/>
      <c r="E65" s="8"/>
      <c r="F65" s="60">
        <v>611200</v>
      </c>
      <c r="G65" s="71"/>
      <c r="H65" s="9" t="s">
        <v>69</v>
      </c>
      <c r="I65" s="110">
        <v>8550</v>
      </c>
      <c r="J65" s="33">
        <v>0</v>
      </c>
      <c r="K65" s="169">
        <f t="shared" ref="K65:K66" si="33">SUM(I65:J65)</f>
        <v>8550</v>
      </c>
      <c r="L65" s="110"/>
      <c r="M65" s="33"/>
      <c r="N65" s="210">
        <f t="shared" ref="N65:N66" si="34">SUM(L65:M65)</f>
        <v>0</v>
      </c>
      <c r="O65" s="231">
        <f t="shared" si="17"/>
        <v>0</v>
      </c>
    </row>
    <row r="66" spans="2:15" ht="14.25" x14ac:dyDescent="0.2">
      <c r="B66" s="52"/>
      <c r="C66" s="8"/>
      <c r="D66" s="8"/>
      <c r="E66" s="8"/>
      <c r="F66" s="60">
        <v>611200</v>
      </c>
      <c r="G66" s="71"/>
      <c r="H66" s="151" t="s">
        <v>83</v>
      </c>
      <c r="I66" s="110">
        <v>0</v>
      </c>
      <c r="J66" s="33">
        <v>0</v>
      </c>
      <c r="K66" s="169">
        <f t="shared" si="33"/>
        <v>0</v>
      </c>
      <c r="L66" s="110"/>
      <c r="M66" s="33"/>
      <c r="N66" s="210">
        <f t="shared" si="34"/>
        <v>0</v>
      </c>
      <c r="O66" s="231" t="str">
        <f t="shared" si="17"/>
        <v/>
      </c>
    </row>
    <row r="67" spans="2:15" ht="14.25" x14ac:dyDescent="0.2">
      <c r="B67" s="52"/>
      <c r="C67" s="8"/>
      <c r="D67" s="8"/>
      <c r="E67" s="8"/>
      <c r="F67" s="60"/>
      <c r="G67" s="71"/>
      <c r="H67" s="9"/>
      <c r="I67" s="110"/>
      <c r="J67" s="33"/>
      <c r="K67" s="169"/>
      <c r="L67" s="110"/>
      <c r="M67" s="33"/>
      <c r="N67" s="210"/>
      <c r="O67" s="231" t="str">
        <f t="shared" si="17"/>
        <v/>
      </c>
    </row>
    <row r="68" spans="2:15" ht="15" x14ac:dyDescent="0.25">
      <c r="B68" s="53"/>
      <c r="C68" s="4"/>
      <c r="D68" s="4"/>
      <c r="E68" s="4"/>
      <c r="F68" s="59">
        <v>612000</v>
      </c>
      <c r="G68" s="70"/>
      <c r="H68" s="10" t="s">
        <v>56</v>
      </c>
      <c r="I68" s="109">
        <f t="shared" ref="I68:N68" si="35">I69</f>
        <v>6670</v>
      </c>
      <c r="J68" s="34">
        <f t="shared" si="35"/>
        <v>0</v>
      </c>
      <c r="K68" s="168">
        <f t="shared" si="35"/>
        <v>6670</v>
      </c>
      <c r="L68" s="109">
        <f t="shared" si="35"/>
        <v>0</v>
      </c>
      <c r="M68" s="34">
        <f t="shared" si="35"/>
        <v>0</v>
      </c>
      <c r="N68" s="209">
        <f t="shared" si="35"/>
        <v>0</v>
      </c>
      <c r="O68" s="235">
        <f t="shared" si="17"/>
        <v>0</v>
      </c>
    </row>
    <row r="69" spans="2:15" ht="14.25" x14ac:dyDescent="0.2">
      <c r="B69" s="52"/>
      <c r="C69" s="8"/>
      <c r="D69" s="8"/>
      <c r="E69" s="8"/>
      <c r="F69" s="60">
        <v>612100</v>
      </c>
      <c r="G69" s="71"/>
      <c r="H69" s="148" t="s">
        <v>5</v>
      </c>
      <c r="I69" s="110">
        <v>6670</v>
      </c>
      <c r="J69" s="33">
        <v>0</v>
      </c>
      <c r="K69" s="169">
        <f>SUM(I69:J69)</f>
        <v>6670</v>
      </c>
      <c r="L69" s="110"/>
      <c r="M69" s="33"/>
      <c r="N69" s="210">
        <f>SUM(L69:M69)</f>
        <v>0</v>
      </c>
      <c r="O69" s="231">
        <f t="shared" si="17"/>
        <v>0</v>
      </c>
    </row>
    <row r="70" spans="2:15" ht="14.25" x14ac:dyDescent="0.2">
      <c r="B70" s="52"/>
      <c r="C70" s="8"/>
      <c r="D70" s="8"/>
      <c r="E70" s="8"/>
      <c r="F70" s="60"/>
      <c r="G70" s="71"/>
      <c r="H70" s="9"/>
      <c r="I70" s="111"/>
      <c r="J70" s="48"/>
      <c r="K70" s="170"/>
      <c r="L70" s="111"/>
      <c r="M70" s="48"/>
      <c r="N70" s="211"/>
      <c r="O70" s="231" t="str">
        <f t="shared" si="17"/>
        <v/>
      </c>
    </row>
    <row r="71" spans="2:15" ht="15" x14ac:dyDescent="0.25">
      <c r="B71" s="53"/>
      <c r="C71" s="4"/>
      <c r="D71" s="4"/>
      <c r="E71" s="4"/>
      <c r="F71" s="59">
        <v>613000</v>
      </c>
      <c r="G71" s="70"/>
      <c r="H71" s="10" t="s">
        <v>58</v>
      </c>
      <c r="I71" s="112">
        <f t="shared" ref="I71:N71" si="36">SUM(I72:I81)</f>
        <v>800</v>
      </c>
      <c r="J71" s="57">
        <f t="shared" si="36"/>
        <v>0</v>
      </c>
      <c r="K71" s="171">
        <f t="shared" si="36"/>
        <v>800</v>
      </c>
      <c r="L71" s="112">
        <f t="shared" si="36"/>
        <v>0</v>
      </c>
      <c r="M71" s="57">
        <f t="shared" si="36"/>
        <v>0</v>
      </c>
      <c r="N71" s="212">
        <f t="shared" si="36"/>
        <v>0</v>
      </c>
      <c r="O71" s="235">
        <f t="shared" si="17"/>
        <v>0</v>
      </c>
    </row>
    <row r="72" spans="2:15" ht="14.25" x14ac:dyDescent="0.2">
      <c r="B72" s="52"/>
      <c r="C72" s="8"/>
      <c r="D72" s="8"/>
      <c r="E72" s="8"/>
      <c r="F72" s="60">
        <v>613100</v>
      </c>
      <c r="G72" s="71"/>
      <c r="H72" s="9" t="s">
        <v>6</v>
      </c>
      <c r="I72" s="102">
        <v>300</v>
      </c>
      <c r="J72" s="84">
        <v>0</v>
      </c>
      <c r="K72" s="169">
        <f t="shared" ref="K72:K81" si="37">SUM(I72:J72)</f>
        <v>300</v>
      </c>
      <c r="L72" s="102"/>
      <c r="M72" s="84"/>
      <c r="N72" s="210">
        <f t="shared" ref="N72:N81" si="38">SUM(L72:M72)</f>
        <v>0</v>
      </c>
      <c r="O72" s="231">
        <f t="shared" si="17"/>
        <v>0</v>
      </c>
    </row>
    <row r="73" spans="2:15" ht="14.25" x14ac:dyDescent="0.2">
      <c r="B73" s="52"/>
      <c r="C73" s="8"/>
      <c r="D73" s="8"/>
      <c r="E73" s="8"/>
      <c r="F73" s="60">
        <v>613200</v>
      </c>
      <c r="G73" s="71"/>
      <c r="H73" s="9" t="s">
        <v>7</v>
      </c>
      <c r="I73" s="102">
        <v>0</v>
      </c>
      <c r="J73" s="84">
        <v>0</v>
      </c>
      <c r="K73" s="169">
        <f t="shared" si="37"/>
        <v>0</v>
      </c>
      <c r="L73" s="102"/>
      <c r="M73" s="84"/>
      <c r="N73" s="210">
        <f t="shared" si="38"/>
        <v>0</v>
      </c>
      <c r="O73" s="231" t="str">
        <f t="shared" si="17"/>
        <v/>
      </c>
    </row>
    <row r="74" spans="2:15" ht="14.25" x14ac:dyDescent="0.2">
      <c r="B74" s="52"/>
      <c r="C74" s="8"/>
      <c r="D74" s="8"/>
      <c r="E74" s="8"/>
      <c r="F74" s="60">
        <v>613300</v>
      </c>
      <c r="G74" s="71"/>
      <c r="H74" s="9" t="s">
        <v>70</v>
      </c>
      <c r="I74" s="102">
        <v>0</v>
      </c>
      <c r="J74" s="84">
        <v>0</v>
      </c>
      <c r="K74" s="169">
        <f t="shared" si="37"/>
        <v>0</v>
      </c>
      <c r="L74" s="102"/>
      <c r="M74" s="84"/>
      <c r="N74" s="210">
        <f t="shared" si="38"/>
        <v>0</v>
      </c>
      <c r="O74" s="231" t="str">
        <f t="shared" si="17"/>
        <v/>
      </c>
    </row>
    <row r="75" spans="2:15" ht="14.25" x14ac:dyDescent="0.2">
      <c r="B75" s="52"/>
      <c r="C75" s="8"/>
      <c r="D75" s="8"/>
      <c r="E75" s="8"/>
      <c r="F75" s="60">
        <v>613400</v>
      </c>
      <c r="G75" s="71"/>
      <c r="H75" s="9" t="s">
        <v>59</v>
      </c>
      <c r="I75" s="102">
        <v>0</v>
      </c>
      <c r="J75" s="84">
        <v>0</v>
      </c>
      <c r="K75" s="169">
        <f t="shared" si="37"/>
        <v>0</v>
      </c>
      <c r="L75" s="102"/>
      <c r="M75" s="84"/>
      <c r="N75" s="210">
        <f t="shared" si="38"/>
        <v>0</v>
      </c>
      <c r="O75" s="231" t="str">
        <f t="shared" si="17"/>
        <v/>
      </c>
    </row>
    <row r="76" spans="2:15" ht="14.25" x14ac:dyDescent="0.2">
      <c r="B76" s="52"/>
      <c r="C76" s="8"/>
      <c r="D76" s="8"/>
      <c r="E76" s="8"/>
      <c r="F76" s="60">
        <v>613500</v>
      </c>
      <c r="G76" s="71"/>
      <c r="H76" s="9" t="s">
        <v>8</v>
      </c>
      <c r="I76" s="102">
        <v>0</v>
      </c>
      <c r="J76" s="84">
        <v>0</v>
      </c>
      <c r="K76" s="169">
        <f t="shared" si="37"/>
        <v>0</v>
      </c>
      <c r="L76" s="102"/>
      <c r="M76" s="84"/>
      <c r="N76" s="210">
        <f t="shared" si="38"/>
        <v>0</v>
      </c>
      <c r="O76" s="231" t="str">
        <f t="shared" si="17"/>
        <v/>
      </c>
    </row>
    <row r="77" spans="2:15" ht="14.25" x14ac:dyDescent="0.2">
      <c r="B77" s="52"/>
      <c r="C77" s="8"/>
      <c r="D77" s="8"/>
      <c r="E77" s="8"/>
      <c r="F77" s="60">
        <v>613600</v>
      </c>
      <c r="G77" s="71"/>
      <c r="H77" s="9" t="s">
        <v>71</v>
      </c>
      <c r="I77" s="102">
        <v>0</v>
      </c>
      <c r="J77" s="84">
        <v>0</v>
      </c>
      <c r="K77" s="169">
        <f t="shared" si="37"/>
        <v>0</v>
      </c>
      <c r="L77" s="102"/>
      <c r="M77" s="84"/>
      <c r="N77" s="210">
        <f t="shared" si="38"/>
        <v>0</v>
      </c>
      <c r="O77" s="231" t="str">
        <f t="shared" si="17"/>
        <v/>
      </c>
    </row>
    <row r="78" spans="2:15" ht="14.25" x14ac:dyDescent="0.2">
      <c r="B78" s="52"/>
      <c r="C78" s="8"/>
      <c r="D78" s="8"/>
      <c r="E78" s="8"/>
      <c r="F78" s="60">
        <v>613700</v>
      </c>
      <c r="G78" s="71"/>
      <c r="H78" s="9" t="s">
        <v>9</v>
      </c>
      <c r="I78" s="102">
        <v>0</v>
      </c>
      <c r="J78" s="84">
        <v>0</v>
      </c>
      <c r="K78" s="169">
        <f t="shared" si="37"/>
        <v>0</v>
      </c>
      <c r="L78" s="102"/>
      <c r="M78" s="84"/>
      <c r="N78" s="210">
        <f t="shared" si="38"/>
        <v>0</v>
      </c>
      <c r="O78" s="231" t="str">
        <f t="shared" si="17"/>
        <v/>
      </c>
    </row>
    <row r="79" spans="2:15" ht="14.25" x14ac:dyDescent="0.2">
      <c r="B79" s="52"/>
      <c r="C79" s="8"/>
      <c r="D79" s="8"/>
      <c r="E79" s="8"/>
      <c r="F79" s="60">
        <v>613800</v>
      </c>
      <c r="G79" s="71"/>
      <c r="H79" s="9" t="s">
        <v>60</v>
      </c>
      <c r="I79" s="102">
        <v>0</v>
      </c>
      <c r="J79" s="84">
        <v>0</v>
      </c>
      <c r="K79" s="169">
        <f t="shared" si="37"/>
        <v>0</v>
      </c>
      <c r="L79" s="102"/>
      <c r="M79" s="84"/>
      <c r="N79" s="210">
        <f t="shared" si="38"/>
        <v>0</v>
      </c>
      <c r="O79" s="231" t="str">
        <f t="shared" si="17"/>
        <v/>
      </c>
    </row>
    <row r="80" spans="2:15" ht="14.25" x14ac:dyDescent="0.2">
      <c r="B80" s="52"/>
      <c r="C80" s="8"/>
      <c r="D80" s="8"/>
      <c r="E80" s="8"/>
      <c r="F80" s="60">
        <v>613900</v>
      </c>
      <c r="G80" s="71"/>
      <c r="H80" s="9" t="s">
        <v>61</v>
      </c>
      <c r="I80" s="102">
        <v>500</v>
      </c>
      <c r="J80" s="84">
        <v>0</v>
      </c>
      <c r="K80" s="169">
        <f t="shared" si="37"/>
        <v>500</v>
      </c>
      <c r="L80" s="102"/>
      <c r="M80" s="84"/>
      <c r="N80" s="210">
        <f t="shared" si="38"/>
        <v>0</v>
      </c>
      <c r="O80" s="231">
        <f t="shared" si="17"/>
        <v>0</v>
      </c>
    </row>
    <row r="81" spans="2:15" ht="14.25" x14ac:dyDescent="0.2">
      <c r="B81" s="52"/>
      <c r="C81" s="8"/>
      <c r="D81" s="8"/>
      <c r="E81" s="8"/>
      <c r="F81" s="60">
        <v>613900</v>
      </c>
      <c r="G81" s="71"/>
      <c r="H81" s="151" t="s">
        <v>84</v>
      </c>
      <c r="I81" s="103">
        <v>0</v>
      </c>
      <c r="J81" s="86">
        <v>0</v>
      </c>
      <c r="K81" s="169">
        <f t="shared" si="37"/>
        <v>0</v>
      </c>
      <c r="L81" s="103"/>
      <c r="M81" s="86"/>
      <c r="N81" s="210">
        <f t="shared" si="38"/>
        <v>0</v>
      </c>
      <c r="O81" s="231" t="str">
        <f t="shared" si="17"/>
        <v/>
      </c>
    </row>
    <row r="82" spans="2:15" ht="14.25" x14ac:dyDescent="0.2">
      <c r="B82" s="53"/>
      <c r="C82" s="4"/>
      <c r="D82" s="4"/>
      <c r="E82" s="138"/>
      <c r="F82" s="68"/>
      <c r="G82" s="80"/>
      <c r="H82" s="10"/>
      <c r="I82" s="111"/>
      <c r="J82" s="48"/>
      <c r="K82" s="170"/>
      <c r="L82" s="111"/>
      <c r="M82" s="48"/>
      <c r="N82" s="211"/>
      <c r="O82" s="231" t="str">
        <f t="shared" si="17"/>
        <v/>
      </c>
    </row>
    <row r="83" spans="2:15" ht="15" x14ac:dyDescent="0.25">
      <c r="B83" s="53"/>
      <c r="C83" s="4"/>
      <c r="D83" s="4"/>
      <c r="E83" s="4"/>
      <c r="F83" s="59">
        <v>821000</v>
      </c>
      <c r="G83" s="70"/>
      <c r="H83" s="10" t="s">
        <v>12</v>
      </c>
      <c r="I83" s="113">
        <f t="shared" ref="I83:N83" si="39">SUM(I84:I85)</f>
        <v>700</v>
      </c>
      <c r="J83" s="54">
        <f t="shared" si="39"/>
        <v>0</v>
      </c>
      <c r="K83" s="171">
        <f t="shared" si="39"/>
        <v>700</v>
      </c>
      <c r="L83" s="113">
        <f t="shared" si="39"/>
        <v>0</v>
      </c>
      <c r="M83" s="54">
        <f t="shared" si="39"/>
        <v>0</v>
      </c>
      <c r="N83" s="212">
        <f t="shared" si="39"/>
        <v>0</v>
      </c>
      <c r="O83" s="235">
        <f t="shared" si="17"/>
        <v>0</v>
      </c>
    </row>
    <row r="84" spans="2:15" ht="14.25" x14ac:dyDescent="0.2">
      <c r="B84" s="52"/>
      <c r="C84" s="8"/>
      <c r="D84" s="8"/>
      <c r="E84" s="8"/>
      <c r="F84" s="60">
        <v>821200</v>
      </c>
      <c r="G84" s="71"/>
      <c r="H84" s="9" t="s">
        <v>13</v>
      </c>
      <c r="I84" s="111">
        <v>0</v>
      </c>
      <c r="J84" s="48">
        <v>0</v>
      </c>
      <c r="K84" s="169">
        <f t="shared" ref="K84:K85" si="40">SUM(I84:J84)</f>
        <v>0</v>
      </c>
      <c r="L84" s="111"/>
      <c r="M84" s="48"/>
      <c r="N84" s="210">
        <f t="shared" ref="N84:N85" si="41">SUM(L84:M84)</f>
        <v>0</v>
      </c>
      <c r="O84" s="231" t="str">
        <f t="shared" si="17"/>
        <v/>
      </c>
    </row>
    <row r="85" spans="2:15" ht="14.25" x14ac:dyDescent="0.2">
      <c r="B85" s="52"/>
      <c r="C85" s="8"/>
      <c r="D85" s="8"/>
      <c r="E85" s="8"/>
      <c r="F85" s="60">
        <v>821300</v>
      </c>
      <c r="G85" s="71"/>
      <c r="H85" s="9" t="s">
        <v>14</v>
      </c>
      <c r="I85" s="111">
        <v>700</v>
      </c>
      <c r="J85" s="48">
        <v>0</v>
      </c>
      <c r="K85" s="169">
        <f t="shared" si="40"/>
        <v>700</v>
      </c>
      <c r="L85" s="111"/>
      <c r="M85" s="48"/>
      <c r="N85" s="210">
        <f t="shared" si="41"/>
        <v>0</v>
      </c>
      <c r="O85" s="231">
        <f t="shared" si="17"/>
        <v>0</v>
      </c>
    </row>
    <row r="86" spans="2:15" ht="15" x14ac:dyDescent="0.25">
      <c r="B86" s="52"/>
      <c r="C86" s="8"/>
      <c r="D86" s="8"/>
      <c r="E86" s="8"/>
      <c r="F86" s="60"/>
      <c r="G86" s="71"/>
      <c r="H86" s="9"/>
      <c r="I86" s="113"/>
      <c r="J86" s="54"/>
      <c r="K86" s="171"/>
      <c r="L86" s="113"/>
      <c r="M86" s="54"/>
      <c r="N86" s="212"/>
      <c r="O86" s="231" t="str">
        <f t="shared" si="17"/>
        <v/>
      </c>
    </row>
    <row r="87" spans="2:15" ht="15" x14ac:dyDescent="0.25">
      <c r="B87" s="53"/>
      <c r="C87" s="4"/>
      <c r="D87" s="4"/>
      <c r="E87" s="4"/>
      <c r="F87" s="59"/>
      <c r="G87" s="70"/>
      <c r="H87" s="10" t="s">
        <v>15</v>
      </c>
      <c r="I87" s="113">
        <v>2</v>
      </c>
      <c r="J87" s="54"/>
      <c r="K87" s="171">
        <v>2</v>
      </c>
      <c r="L87" s="113"/>
      <c r="M87" s="54"/>
      <c r="N87" s="212"/>
      <c r="O87" s="231"/>
    </row>
    <row r="88" spans="2:15" ht="15" x14ac:dyDescent="0.25">
      <c r="B88" s="53"/>
      <c r="C88" s="4"/>
      <c r="D88" s="4"/>
      <c r="E88" s="4"/>
      <c r="F88" s="59"/>
      <c r="G88" s="70"/>
      <c r="H88" s="10" t="s">
        <v>24</v>
      </c>
      <c r="I88" s="113">
        <f t="shared" ref="I88:N88" si="42">I63+I68+I71+I83</f>
        <v>80070</v>
      </c>
      <c r="J88" s="54">
        <f t="shared" si="42"/>
        <v>0</v>
      </c>
      <c r="K88" s="171">
        <f t="shared" si="42"/>
        <v>80070</v>
      </c>
      <c r="L88" s="113">
        <f t="shared" si="42"/>
        <v>0</v>
      </c>
      <c r="M88" s="54">
        <f t="shared" si="42"/>
        <v>0</v>
      </c>
      <c r="N88" s="212">
        <f t="shared" si="42"/>
        <v>0</v>
      </c>
      <c r="O88" s="235">
        <f t="shared" si="17"/>
        <v>0</v>
      </c>
    </row>
    <row r="89" spans="2:15" ht="15" x14ac:dyDescent="0.25">
      <c r="B89" s="53"/>
      <c r="C89" s="4"/>
      <c r="D89" s="4"/>
      <c r="E89" s="4"/>
      <c r="F89" s="59"/>
      <c r="G89" s="70"/>
      <c r="H89" s="4" t="s">
        <v>16</v>
      </c>
      <c r="I89" s="113"/>
      <c r="J89" s="54"/>
      <c r="K89" s="171"/>
      <c r="L89" s="113"/>
      <c r="M89" s="54"/>
      <c r="N89" s="212"/>
      <c r="O89" s="231" t="str">
        <f t="shared" si="17"/>
        <v/>
      </c>
    </row>
    <row r="90" spans="2:15" ht="14.25" x14ac:dyDescent="0.2">
      <c r="B90" s="53"/>
      <c r="C90" s="4"/>
      <c r="D90" s="4"/>
      <c r="E90" s="4"/>
      <c r="F90" s="59"/>
      <c r="G90" s="70"/>
      <c r="H90" s="4" t="s">
        <v>17</v>
      </c>
      <c r="I90" s="111"/>
      <c r="J90" s="48"/>
      <c r="K90" s="170"/>
      <c r="L90" s="111"/>
      <c r="M90" s="48"/>
      <c r="N90" s="211"/>
      <c r="O90" s="231" t="str">
        <f t="shared" si="17"/>
        <v/>
      </c>
    </row>
    <row r="91" spans="2:15" ht="15" thickBot="1" x14ac:dyDescent="0.25">
      <c r="B91" s="6"/>
      <c r="C91" s="7"/>
      <c r="D91" s="7"/>
      <c r="E91" s="7"/>
      <c r="F91" s="61"/>
      <c r="G91" s="72"/>
      <c r="H91" s="7"/>
      <c r="I91" s="6"/>
      <c r="J91" s="7"/>
      <c r="K91" s="175"/>
      <c r="L91" s="6"/>
      <c r="M91" s="7"/>
      <c r="N91" s="222"/>
      <c r="O91" s="234" t="str">
        <f t="shared" si="17"/>
        <v/>
      </c>
    </row>
    <row r="92" spans="2:15" x14ac:dyDescent="0.2">
      <c r="O92" s="237" t="str">
        <f t="shared" si="17"/>
        <v/>
      </c>
    </row>
    <row r="93" spans="2:15" ht="15" x14ac:dyDescent="0.25">
      <c r="B93" s="2" t="s">
        <v>29</v>
      </c>
      <c r="C93" s="3" t="s">
        <v>3</v>
      </c>
      <c r="D93" s="3" t="s">
        <v>33</v>
      </c>
      <c r="E93" s="139" t="s">
        <v>146</v>
      </c>
      <c r="F93" s="51"/>
      <c r="G93" s="51"/>
      <c r="H93" s="189" t="s">
        <v>188</v>
      </c>
      <c r="I93" s="1"/>
      <c r="J93" s="51"/>
      <c r="K93" s="167"/>
      <c r="L93" s="1"/>
      <c r="M93" s="51"/>
      <c r="N93" s="208"/>
      <c r="O93" s="231" t="str">
        <f t="shared" si="17"/>
        <v/>
      </c>
    </row>
    <row r="94" spans="2:15" ht="15" x14ac:dyDescent="0.25">
      <c r="B94" s="53"/>
      <c r="C94" s="4"/>
      <c r="D94" s="4"/>
      <c r="E94" s="4"/>
      <c r="F94" s="59">
        <v>611000</v>
      </c>
      <c r="G94" s="70"/>
      <c r="H94" s="10" t="s">
        <v>57</v>
      </c>
      <c r="I94" s="109">
        <f t="shared" ref="I94:N94" si="43">SUM(I95:I98)</f>
        <v>120240</v>
      </c>
      <c r="J94" s="34">
        <f t="shared" si="43"/>
        <v>0</v>
      </c>
      <c r="K94" s="168">
        <f t="shared" si="43"/>
        <v>120240</v>
      </c>
      <c r="L94" s="109">
        <f t="shared" si="43"/>
        <v>0</v>
      </c>
      <c r="M94" s="34">
        <f t="shared" si="43"/>
        <v>0</v>
      </c>
      <c r="N94" s="209">
        <f t="shared" si="43"/>
        <v>0</v>
      </c>
      <c r="O94" s="235">
        <f t="shared" si="17"/>
        <v>0</v>
      </c>
    </row>
    <row r="95" spans="2:15" ht="14.25" x14ac:dyDescent="0.2">
      <c r="B95" s="52"/>
      <c r="C95" s="8"/>
      <c r="D95" s="8"/>
      <c r="E95" s="8"/>
      <c r="F95" s="60">
        <v>611100</v>
      </c>
      <c r="G95" s="71"/>
      <c r="H95" s="9" t="s">
        <v>68</v>
      </c>
      <c r="I95" s="110">
        <v>102370</v>
      </c>
      <c r="J95" s="33">
        <v>0</v>
      </c>
      <c r="K95" s="169">
        <f>SUM(I95:J95)</f>
        <v>102370</v>
      </c>
      <c r="L95" s="110"/>
      <c r="M95" s="33"/>
      <c r="N95" s="210">
        <f>SUM(L95:M95)</f>
        <v>0</v>
      </c>
      <c r="O95" s="231">
        <f t="shared" si="17"/>
        <v>0</v>
      </c>
    </row>
    <row r="96" spans="2:15" ht="14.25" x14ac:dyDescent="0.2">
      <c r="B96" s="52"/>
      <c r="C96" s="8"/>
      <c r="D96" s="8"/>
      <c r="E96" s="8"/>
      <c r="F96" s="60">
        <v>611200</v>
      </c>
      <c r="G96" s="71"/>
      <c r="H96" s="9" t="s">
        <v>69</v>
      </c>
      <c r="I96" s="110">
        <v>17870</v>
      </c>
      <c r="J96" s="33">
        <v>0</v>
      </c>
      <c r="K96" s="169">
        <f t="shared" ref="K96:K97" si="44">SUM(I96:J96)</f>
        <v>17870</v>
      </c>
      <c r="L96" s="110"/>
      <c r="M96" s="33"/>
      <c r="N96" s="210">
        <f t="shared" ref="N96:N97" si="45">SUM(L96:M96)</f>
        <v>0</v>
      </c>
      <c r="O96" s="231">
        <f t="shared" si="17"/>
        <v>0</v>
      </c>
    </row>
    <row r="97" spans="2:15" ht="14.25" x14ac:dyDescent="0.2">
      <c r="B97" s="52"/>
      <c r="C97" s="8"/>
      <c r="D97" s="8"/>
      <c r="E97" s="8"/>
      <c r="F97" s="60">
        <v>611200</v>
      </c>
      <c r="G97" s="71"/>
      <c r="H97" s="151" t="s">
        <v>83</v>
      </c>
      <c r="I97" s="110">
        <v>0</v>
      </c>
      <c r="J97" s="33">
        <v>0</v>
      </c>
      <c r="K97" s="169">
        <f t="shared" si="44"/>
        <v>0</v>
      </c>
      <c r="L97" s="110"/>
      <c r="M97" s="33"/>
      <c r="N97" s="210">
        <f t="shared" si="45"/>
        <v>0</v>
      </c>
      <c r="O97" s="231" t="str">
        <f t="shared" si="17"/>
        <v/>
      </c>
    </row>
    <row r="98" spans="2:15" ht="14.25" x14ac:dyDescent="0.2">
      <c r="B98" s="52"/>
      <c r="C98" s="8"/>
      <c r="D98" s="8"/>
      <c r="E98" s="8"/>
      <c r="F98" s="60"/>
      <c r="G98" s="71"/>
      <c r="H98" s="9"/>
      <c r="I98" s="110"/>
      <c r="J98" s="33"/>
      <c r="K98" s="169"/>
      <c r="L98" s="110"/>
      <c r="M98" s="33"/>
      <c r="N98" s="210"/>
      <c r="O98" s="231" t="str">
        <f t="shared" si="17"/>
        <v/>
      </c>
    </row>
    <row r="99" spans="2:15" ht="15" x14ac:dyDescent="0.25">
      <c r="B99" s="53"/>
      <c r="C99" s="4"/>
      <c r="D99" s="4"/>
      <c r="E99" s="4"/>
      <c r="F99" s="59">
        <v>612000</v>
      </c>
      <c r="G99" s="70"/>
      <c r="H99" s="10" t="s">
        <v>56</v>
      </c>
      <c r="I99" s="109">
        <f t="shared" ref="I99:N99" si="46">I100</f>
        <v>11010</v>
      </c>
      <c r="J99" s="34">
        <f t="shared" si="46"/>
        <v>0</v>
      </c>
      <c r="K99" s="168">
        <f t="shared" si="46"/>
        <v>11010</v>
      </c>
      <c r="L99" s="109">
        <f t="shared" si="46"/>
        <v>0</v>
      </c>
      <c r="M99" s="34">
        <f t="shared" si="46"/>
        <v>0</v>
      </c>
      <c r="N99" s="209">
        <f t="shared" si="46"/>
        <v>0</v>
      </c>
      <c r="O99" s="235">
        <f t="shared" si="17"/>
        <v>0</v>
      </c>
    </row>
    <row r="100" spans="2:15" ht="14.25" x14ac:dyDescent="0.2">
      <c r="B100" s="52"/>
      <c r="C100" s="8"/>
      <c r="D100" s="8"/>
      <c r="E100" s="8"/>
      <c r="F100" s="60">
        <v>612100</v>
      </c>
      <c r="G100" s="71"/>
      <c r="H100" s="148" t="s">
        <v>5</v>
      </c>
      <c r="I100" s="110">
        <v>11010</v>
      </c>
      <c r="J100" s="33">
        <v>0</v>
      </c>
      <c r="K100" s="169">
        <f>SUM(I100:J100)</f>
        <v>11010</v>
      </c>
      <c r="L100" s="110"/>
      <c r="M100" s="33"/>
      <c r="N100" s="210">
        <f>SUM(L100:M100)</f>
        <v>0</v>
      </c>
      <c r="O100" s="231">
        <f t="shared" si="17"/>
        <v>0</v>
      </c>
    </row>
    <row r="101" spans="2:15" ht="14.25" x14ac:dyDescent="0.2">
      <c r="B101" s="52"/>
      <c r="C101" s="8"/>
      <c r="D101" s="8"/>
      <c r="E101" s="8"/>
      <c r="F101" s="60"/>
      <c r="G101" s="71"/>
      <c r="H101" s="9"/>
      <c r="I101" s="111"/>
      <c r="J101" s="48"/>
      <c r="K101" s="170"/>
      <c r="L101" s="111"/>
      <c r="M101" s="48"/>
      <c r="N101" s="211"/>
      <c r="O101" s="231" t="str">
        <f t="shared" si="17"/>
        <v/>
      </c>
    </row>
    <row r="102" spans="2:15" ht="15" x14ac:dyDescent="0.25">
      <c r="B102" s="53"/>
      <c r="C102" s="4"/>
      <c r="D102" s="4"/>
      <c r="E102" s="4"/>
      <c r="F102" s="59">
        <v>613000</v>
      </c>
      <c r="G102" s="70"/>
      <c r="H102" s="10" t="s">
        <v>58</v>
      </c>
      <c r="I102" s="112">
        <f t="shared" ref="I102:N102" si="47">SUM(I103:I112)</f>
        <v>6000</v>
      </c>
      <c r="J102" s="57">
        <f t="shared" si="47"/>
        <v>0</v>
      </c>
      <c r="K102" s="171">
        <f t="shared" si="47"/>
        <v>6000</v>
      </c>
      <c r="L102" s="112">
        <f t="shared" si="47"/>
        <v>0</v>
      </c>
      <c r="M102" s="57">
        <f t="shared" si="47"/>
        <v>0</v>
      </c>
      <c r="N102" s="212">
        <f t="shared" si="47"/>
        <v>0</v>
      </c>
      <c r="O102" s="235">
        <f t="shared" si="17"/>
        <v>0</v>
      </c>
    </row>
    <row r="103" spans="2:15" ht="14.25" x14ac:dyDescent="0.2">
      <c r="B103" s="52"/>
      <c r="C103" s="8"/>
      <c r="D103" s="8"/>
      <c r="E103" s="8"/>
      <c r="F103" s="60">
        <v>613100</v>
      </c>
      <c r="G103" s="71"/>
      <c r="H103" s="9" t="s">
        <v>6</v>
      </c>
      <c r="I103" s="102">
        <v>700</v>
      </c>
      <c r="J103" s="84">
        <v>0</v>
      </c>
      <c r="K103" s="169">
        <f t="shared" ref="K103:K112" si="48">SUM(I103:J103)</f>
        <v>700</v>
      </c>
      <c r="L103" s="102"/>
      <c r="M103" s="84"/>
      <c r="N103" s="210">
        <f t="shared" ref="N103:N112" si="49">SUM(L103:M103)</f>
        <v>0</v>
      </c>
      <c r="O103" s="231">
        <f t="shared" si="17"/>
        <v>0</v>
      </c>
    </row>
    <row r="104" spans="2:15" ht="14.25" x14ac:dyDescent="0.2">
      <c r="B104" s="52"/>
      <c r="C104" s="8"/>
      <c r="D104" s="8"/>
      <c r="E104" s="8"/>
      <c r="F104" s="60">
        <v>613200</v>
      </c>
      <c r="G104" s="71"/>
      <c r="H104" s="9" t="s">
        <v>7</v>
      </c>
      <c r="I104" s="102">
        <v>0</v>
      </c>
      <c r="J104" s="84">
        <v>0</v>
      </c>
      <c r="K104" s="169">
        <f t="shared" si="48"/>
        <v>0</v>
      </c>
      <c r="L104" s="102"/>
      <c r="M104" s="84"/>
      <c r="N104" s="210">
        <f t="shared" si="49"/>
        <v>0</v>
      </c>
      <c r="O104" s="231" t="str">
        <f t="shared" si="17"/>
        <v/>
      </c>
    </row>
    <row r="105" spans="2:15" ht="14.25" x14ac:dyDescent="0.2">
      <c r="B105" s="52"/>
      <c r="C105" s="8"/>
      <c r="D105" s="8"/>
      <c r="E105" s="8"/>
      <c r="F105" s="60">
        <v>613300</v>
      </c>
      <c r="G105" s="71"/>
      <c r="H105" s="9" t="s">
        <v>70</v>
      </c>
      <c r="I105" s="102">
        <v>2700</v>
      </c>
      <c r="J105" s="84">
        <v>0</v>
      </c>
      <c r="K105" s="169">
        <f t="shared" si="48"/>
        <v>2700</v>
      </c>
      <c r="L105" s="102"/>
      <c r="M105" s="84"/>
      <c r="N105" s="210">
        <f t="shared" si="49"/>
        <v>0</v>
      </c>
      <c r="O105" s="231">
        <f t="shared" si="17"/>
        <v>0</v>
      </c>
    </row>
    <row r="106" spans="2:15" ht="14.25" x14ac:dyDescent="0.2">
      <c r="B106" s="52"/>
      <c r="C106" s="8"/>
      <c r="D106" s="8"/>
      <c r="E106" s="8"/>
      <c r="F106" s="60">
        <v>613400</v>
      </c>
      <c r="G106" s="71"/>
      <c r="H106" s="9" t="s">
        <v>59</v>
      </c>
      <c r="I106" s="102">
        <v>300</v>
      </c>
      <c r="J106" s="84">
        <v>0</v>
      </c>
      <c r="K106" s="169">
        <f t="shared" si="48"/>
        <v>300</v>
      </c>
      <c r="L106" s="102"/>
      <c r="M106" s="84"/>
      <c r="N106" s="210">
        <f t="shared" si="49"/>
        <v>0</v>
      </c>
      <c r="O106" s="231">
        <f t="shared" si="17"/>
        <v>0</v>
      </c>
    </row>
    <row r="107" spans="2:15" ht="14.25" x14ac:dyDescent="0.2">
      <c r="B107" s="52"/>
      <c r="C107" s="8"/>
      <c r="D107" s="8"/>
      <c r="E107" s="8"/>
      <c r="F107" s="60">
        <v>613500</v>
      </c>
      <c r="G107" s="71"/>
      <c r="H107" s="9" t="s">
        <v>8</v>
      </c>
      <c r="I107" s="102">
        <v>0</v>
      </c>
      <c r="J107" s="84">
        <v>0</v>
      </c>
      <c r="K107" s="169">
        <f t="shared" si="48"/>
        <v>0</v>
      </c>
      <c r="L107" s="102"/>
      <c r="M107" s="84"/>
      <c r="N107" s="210">
        <f t="shared" si="49"/>
        <v>0</v>
      </c>
      <c r="O107" s="231" t="str">
        <f t="shared" si="17"/>
        <v/>
      </c>
    </row>
    <row r="108" spans="2:15" ht="14.25" x14ac:dyDescent="0.2">
      <c r="B108" s="52"/>
      <c r="C108" s="8"/>
      <c r="D108" s="8"/>
      <c r="E108" s="8"/>
      <c r="F108" s="60">
        <v>613600</v>
      </c>
      <c r="G108" s="71"/>
      <c r="H108" s="9" t="s">
        <v>71</v>
      </c>
      <c r="I108" s="102">
        <v>0</v>
      </c>
      <c r="J108" s="84">
        <v>0</v>
      </c>
      <c r="K108" s="169">
        <f t="shared" si="48"/>
        <v>0</v>
      </c>
      <c r="L108" s="102"/>
      <c r="M108" s="84"/>
      <c r="N108" s="210">
        <f t="shared" si="49"/>
        <v>0</v>
      </c>
      <c r="O108" s="231" t="str">
        <f t="shared" si="17"/>
        <v/>
      </c>
    </row>
    <row r="109" spans="2:15" ht="14.25" x14ac:dyDescent="0.2">
      <c r="B109" s="52"/>
      <c r="C109" s="8"/>
      <c r="D109" s="8"/>
      <c r="E109" s="8"/>
      <c r="F109" s="60">
        <v>613700</v>
      </c>
      <c r="G109" s="71"/>
      <c r="H109" s="9" t="s">
        <v>9</v>
      </c>
      <c r="I109" s="102">
        <v>600</v>
      </c>
      <c r="J109" s="84">
        <v>0</v>
      </c>
      <c r="K109" s="169">
        <f t="shared" si="48"/>
        <v>600</v>
      </c>
      <c r="L109" s="102"/>
      <c r="M109" s="84"/>
      <c r="N109" s="210">
        <f t="shared" si="49"/>
        <v>0</v>
      </c>
      <c r="O109" s="231">
        <f t="shared" si="17"/>
        <v>0</v>
      </c>
    </row>
    <row r="110" spans="2:15" ht="14.25" x14ac:dyDescent="0.2">
      <c r="B110" s="52"/>
      <c r="C110" s="8"/>
      <c r="D110" s="8"/>
      <c r="E110" s="8"/>
      <c r="F110" s="60">
        <v>613800</v>
      </c>
      <c r="G110" s="71"/>
      <c r="H110" s="9" t="s">
        <v>60</v>
      </c>
      <c r="I110" s="102">
        <v>0</v>
      </c>
      <c r="J110" s="84">
        <v>0</v>
      </c>
      <c r="K110" s="169">
        <f t="shared" si="48"/>
        <v>0</v>
      </c>
      <c r="L110" s="102"/>
      <c r="M110" s="84"/>
      <c r="N110" s="210">
        <f t="shared" si="49"/>
        <v>0</v>
      </c>
      <c r="O110" s="231" t="str">
        <f t="shared" ref="O110:O173" si="50">IF(K110=0,"",N110/K110*100)</f>
        <v/>
      </c>
    </row>
    <row r="111" spans="2:15" ht="14.25" x14ac:dyDescent="0.2">
      <c r="B111" s="52"/>
      <c r="C111" s="8"/>
      <c r="D111" s="8"/>
      <c r="E111" s="8"/>
      <c r="F111" s="60">
        <v>613900</v>
      </c>
      <c r="G111" s="71"/>
      <c r="H111" s="9" t="s">
        <v>61</v>
      </c>
      <c r="I111" s="102">
        <v>1700</v>
      </c>
      <c r="J111" s="84">
        <v>0</v>
      </c>
      <c r="K111" s="169">
        <f t="shared" si="48"/>
        <v>1700</v>
      </c>
      <c r="L111" s="102"/>
      <c r="M111" s="84"/>
      <c r="N111" s="210">
        <f t="shared" si="49"/>
        <v>0</v>
      </c>
      <c r="O111" s="231">
        <f t="shared" si="50"/>
        <v>0</v>
      </c>
    </row>
    <row r="112" spans="2:15" ht="14.25" x14ac:dyDescent="0.2">
      <c r="B112" s="52"/>
      <c r="C112" s="8"/>
      <c r="D112" s="8"/>
      <c r="E112" s="8"/>
      <c r="F112" s="60">
        <v>613900</v>
      </c>
      <c r="G112" s="71"/>
      <c r="H112" s="151" t="s">
        <v>84</v>
      </c>
      <c r="I112" s="103">
        <v>0</v>
      </c>
      <c r="J112" s="86">
        <v>0</v>
      </c>
      <c r="K112" s="169">
        <f t="shared" si="48"/>
        <v>0</v>
      </c>
      <c r="L112" s="103"/>
      <c r="M112" s="86"/>
      <c r="N112" s="210">
        <f t="shared" si="49"/>
        <v>0</v>
      </c>
      <c r="O112" s="231" t="str">
        <f t="shared" si="50"/>
        <v/>
      </c>
    </row>
    <row r="113" spans="2:15" ht="14.25" x14ac:dyDescent="0.2">
      <c r="B113" s="53"/>
      <c r="C113" s="4"/>
      <c r="D113" s="4"/>
      <c r="E113" s="138"/>
      <c r="F113" s="68"/>
      <c r="G113" s="80"/>
      <c r="H113" s="10"/>
      <c r="I113" s="111"/>
      <c r="J113" s="48"/>
      <c r="K113" s="170"/>
      <c r="L113" s="111"/>
      <c r="M113" s="48"/>
      <c r="N113" s="211"/>
      <c r="O113" s="231" t="str">
        <f t="shared" si="50"/>
        <v/>
      </c>
    </row>
    <row r="114" spans="2:15" ht="15" x14ac:dyDescent="0.25">
      <c r="B114" s="53"/>
      <c r="C114" s="4"/>
      <c r="D114" s="4"/>
      <c r="E114" s="4"/>
      <c r="F114" s="59">
        <v>821000</v>
      </c>
      <c r="G114" s="70"/>
      <c r="H114" s="10" t="s">
        <v>12</v>
      </c>
      <c r="I114" s="113">
        <f t="shared" ref="I114:N114" si="51">SUM(I115:I116)</f>
        <v>2000</v>
      </c>
      <c r="J114" s="54">
        <f t="shared" si="51"/>
        <v>0</v>
      </c>
      <c r="K114" s="171">
        <f t="shared" si="51"/>
        <v>2000</v>
      </c>
      <c r="L114" s="113">
        <f t="shared" si="51"/>
        <v>0</v>
      </c>
      <c r="M114" s="54">
        <f t="shared" si="51"/>
        <v>0</v>
      </c>
      <c r="N114" s="212">
        <f t="shared" si="51"/>
        <v>0</v>
      </c>
      <c r="O114" s="235">
        <f t="shared" si="50"/>
        <v>0</v>
      </c>
    </row>
    <row r="115" spans="2:15" ht="14.25" x14ac:dyDescent="0.2">
      <c r="B115" s="52"/>
      <c r="C115" s="8"/>
      <c r="D115" s="8"/>
      <c r="E115" s="8"/>
      <c r="F115" s="60">
        <v>821200</v>
      </c>
      <c r="G115" s="71"/>
      <c r="H115" s="9" t="s">
        <v>13</v>
      </c>
      <c r="I115" s="111">
        <v>0</v>
      </c>
      <c r="J115" s="48">
        <v>0</v>
      </c>
      <c r="K115" s="169">
        <f t="shared" ref="K115:K116" si="52">SUM(I115:J115)</f>
        <v>0</v>
      </c>
      <c r="L115" s="111"/>
      <c r="M115" s="48"/>
      <c r="N115" s="210">
        <f t="shared" ref="N115:N116" si="53">SUM(L115:M115)</f>
        <v>0</v>
      </c>
      <c r="O115" s="231" t="str">
        <f t="shared" si="50"/>
        <v/>
      </c>
    </row>
    <row r="116" spans="2:15" ht="14.25" x14ac:dyDescent="0.2">
      <c r="B116" s="52"/>
      <c r="C116" s="8"/>
      <c r="D116" s="8"/>
      <c r="E116" s="8"/>
      <c r="F116" s="60">
        <v>821300</v>
      </c>
      <c r="G116" s="71"/>
      <c r="H116" s="9" t="s">
        <v>14</v>
      </c>
      <c r="I116" s="111">
        <v>2000</v>
      </c>
      <c r="J116" s="48">
        <v>0</v>
      </c>
      <c r="K116" s="169">
        <f t="shared" si="52"/>
        <v>2000</v>
      </c>
      <c r="L116" s="111"/>
      <c r="M116" s="48"/>
      <c r="N116" s="210">
        <f t="shared" si="53"/>
        <v>0</v>
      </c>
      <c r="O116" s="231">
        <f t="shared" si="50"/>
        <v>0</v>
      </c>
    </row>
    <row r="117" spans="2:15" ht="14.25" x14ac:dyDescent="0.2">
      <c r="B117" s="52"/>
      <c r="C117" s="8"/>
      <c r="D117" s="8"/>
      <c r="E117" s="8"/>
      <c r="F117" s="60"/>
      <c r="G117" s="71"/>
      <c r="H117" s="9"/>
      <c r="I117" s="111"/>
      <c r="J117" s="48"/>
      <c r="K117" s="170"/>
      <c r="L117" s="111"/>
      <c r="M117" s="48"/>
      <c r="N117" s="211"/>
      <c r="O117" s="231" t="str">
        <f t="shared" si="50"/>
        <v/>
      </c>
    </row>
    <row r="118" spans="2:15" ht="15" x14ac:dyDescent="0.25">
      <c r="B118" s="53"/>
      <c r="C118" s="4"/>
      <c r="D118" s="4"/>
      <c r="E118" s="4"/>
      <c r="F118" s="59"/>
      <c r="G118" s="70"/>
      <c r="H118" s="10" t="s">
        <v>15</v>
      </c>
      <c r="I118" s="114" t="s">
        <v>301</v>
      </c>
      <c r="J118" s="49"/>
      <c r="K118" s="172" t="s">
        <v>301</v>
      </c>
      <c r="L118" s="113"/>
      <c r="M118" s="54"/>
      <c r="N118" s="212"/>
      <c r="O118" s="231"/>
    </row>
    <row r="119" spans="2:15" ht="15" x14ac:dyDescent="0.25">
      <c r="B119" s="53"/>
      <c r="C119" s="4"/>
      <c r="D119" s="4"/>
      <c r="E119" s="4"/>
      <c r="F119" s="59"/>
      <c r="G119" s="70"/>
      <c r="H119" s="4" t="s">
        <v>24</v>
      </c>
      <c r="I119" s="113">
        <f t="shared" ref="I119:N119" si="54">I94+I99+I102+I114</f>
        <v>139250</v>
      </c>
      <c r="J119" s="54">
        <f t="shared" si="54"/>
        <v>0</v>
      </c>
      <c r="K119" s="171">
        <f t="shared" si="54"/>
        <v>139250</v>
      </c>
      <c r="L119" s="113">
        <f t="shared" si="54"/>
        <v>0</v>
      </c>
      <c r="M119" s="54">
        <f t="shared" si="54"/>
        <v>0</v>
      </c>
      <c r="N119" s="212">
        <f t="shared" si="54"/>
        <v>0</v>
      </c>
      <c r="O119" s="235">
        <f t="shared" si="50"/>
        <v>0</v>
      </c>
    </row>
    <row r="120" spans="2:15" ht="15" x14ac:dyDescent="0.25">
      <c r="B120" s="53"/>
      <c r="C120" s="4"/>
      <c r="D120" s="4"/>
      <c r="E120" s="4"/>
      <c r="F120" s="59"/>
      <c r="G120" s="70"/>
      <c r="H120" s="4" t="s">
        <v>16</v>
      </c>
      <c r="I120" s="113"/>
      <c r="J120" s="54"/>
      <c r="K120" s="171"/>
      <c r="L120" s="113"/>
      <c r="M120" s="54"/>
      <c r="N120" s="212"/>
      <c r="O120" s="231" t="str">
        <f t="shared" si="50"/>
        <v/>
      </c>
    </row>
    <row r="121" spans="2:15" ht="15" x14ac:dyDescent="0.25">
      <c r="B121" s="53"/>
      <c r="C121" s="4"/>
      <c r="D121" s="4"/>
      <c r="E121" s="4"/>
      <c r="F121" s="59"/>
      <c r="G121" s="70"/>
      <c r="H121" s="4" t="s">
        <v>17</v>
      </c>
      <c r="I121" s="113"/>
      <c r="J121" s="54"/>
      <c r="K121" s="171"/>
      <c r="L121" s="113"/>
      <c r="M121" s="54"/>
      <c r="N121" s="212"/>
      <c r="O121" s="231" t="str">
        <f t="shared" si="50"/>
        <v/>
      </c>
    </row>
    <row r="122" spans="2:15" ht="15" thickBot="1" x14ac:dyDescent="0.25">
      <c r="B122" s="6"/>
      <c r="C122" s="7"/>
      <c r="D122" s="7"/>
      <c r="E122" s="7"/>
      <c r="F122" s="61"/>
      <c r="G122" s="72"/>
      <c r="H122" s="7"/>
      <c r="I122" s="6"/>
      <c r="J122" s="7"/>
      <c r="K122" s="175"/>
      <c r="L122" s="6"/>
      <c r="M122" s="7"/>
      <c r="N122" s="222"/>
      <c r="O122" s="234" t="str">
        <f t="shared" si="50"/>
        <v/>
      </c>
    </row>
    <row r="123" spans="2:15" x14ac:dyDescent="0.2">
      <c r="O123" s="237" t="str">
        <f t="shared" si="50"/>
        <v/>
      </c>
    </row>
    <row r="124" spans="2:15" ht="15" x14ac:dyDescent="0.25">
      <c r="B124" s="2" t="s">
        <v>29</v>
      </c>
      <c r="C124" s="3" t="s">
        <v>3</v>
      </c>
      <c r="D124" s="3" t="s">
        <v>46</v>
      </c>
      <c r="E124" s="139" t="s">
        <v>146</v>
      </c>
      <c r="F124" s="51"/>
      <c r="G124" s="51"/>
      <c r="H124" s="189" t="s">
        <v>302</v>
      </c>
      <c r="I124" s="1"/>
      <c r="J124" s="51"/>
      <c r="K124" s="167"/>
      <c r="L124" s="1"/>
      <c r="M124" s="51"/>
      <c r="N124" s="208"/>
      <c r="O124" s="231" t="str">
        <f t="shared" si="50"/>
        <v/>
      </c>
    </row>
    <row r="125" spans="2:15" ht="15" x14ac:dyDescent="0.25">
      <c r="B125" s="53"/>
      <c r="C125" s="4"/>
      <c r="D125" s="4"/>
      <c r="E125" s="4"/>
      <c r="F125" s="59">
        <v>611000</v>
      </c>
      <c r="G125" s="70"/>
      <c r="H125" s="10" t="s">
        <v>57</v>
      </c>
      <c r="I125" s="116">
        <f t="shared" ref="I125:N125" si="55">SUM(I126:I129)</f>
        <v>231890</v>
      </c>
      <c r="J125" s="38">
        <f t="shared" si="55"/>
        <v>0</v>
      </c>
      <c r="K125" s="168">
        <f t="shared" si="55"/>
        <v>231890</v>
      </c>
      <c r="L125" s="116">
        <f t="shared" si="55"/>
        <v>0</v>
      </c>
      <c r="M125" s="38">
        <f t="shared" si="55"/>
        <v>0</v>
      </c>
      <c r="N125" s="209">
        <f t="shared" si="55"/>
        <v>0</v>
      </c>
      <c r="O125" s="235">
        <f t="shared" si="50"/>
        <v>0</v>
      </c>
    </row>
    <row r="126" spans="2:15" ht="14.25" x14ac:dyDescent="0.2">
      <c r="B126" s="52"/>
      <c r="C126" s="8"/>
      <c r="D126" s="8"/>
      <c r="E126" s="8"/>
      <c r="F126" s="60">
        <v>611100</v>
      </c>
      <c r="G126" s="71"/>
      <c r="H126" s="9" t="s">
        <v>68</v>
      </c>
      <c r="I126" s="117">
        <v>192300</v>
      </c>
      <c r="J126" s="39">
        <v>0</v>
      </c>
      <c r="K126" s="169">
        <f>SUM(I126:J126)</f>
        <v>192300</v>
      </c>
      <c r="L126" s="117"/>
      <c r="M126" s="39"/>
      <c r="N126" s="210">
        <f>SUM(L126:M126)</f>
        <v>0</v>
      </c>
      <c r="O126" s="231">
        <f t="shared" si="50"/>
        <v>0</v>
      </c>
    </row>
    <row r="127" spans="2:15" ht="14.25" x14ac:dyDescent="0.2">
      <c r="B127" s="52"/>
      <c r="C127" s="8"/>
      <c r="D127" s="8"/>
      <c r="E127" s="8"/>
      <c r="F127" s="60">
        <v>611200</v>
      </c>
      <c r="G127" s="71"/>
      <c r="H127" s="9" t="s">
        <v>69</v>
      </c>
      <c r="I127" s="117">
        <v>39590</v>
      </c>
      <c r="J127" s="39">
        <v>0</v>
      </c>
      <c r="K127" s="169">
        <f t="shared" ref="K127:K128" si="56">SUM(I127:J127)</f>
        <v>39590</v>
      </c>
      <c r="L127" s="117"/>
      <c r="M127" s="39"/>
      <c r="N127" s="210">
        <f t="shared" ref="N127:N128" si="57">SUM(L127:M127)</f>
        <v>0</v>
      </c>
      <c r="O127" s="231">
        <f t="shared" si="50"/>
        <v>0</v>
      </c>
    </row>
    <row r="128" spans="2:15" ht="14.25" x14ac:dyDescent="0.2">
      <c r="B128" s="52"/>
      <c r="C128" s="8"/>
      <c r="D128" s="8"/>
      <c r="E128" s="8"/>
      <c r="F128" s="60">
        <v>611200</v>
      </c>
      <c r="G128" s="71"/>
      <c r="H128" s="151" t="s">
        <v>83</v>
      </c>
      <c r="I128" s="117">
        <v>0</v>
      </c>
      <c r="J128" s="39">
        <v>0</v>
      </c>
      <c r="K128" s="169">
        <f t="shared" si="56"/>
        <v>0</v>
      </c>
      <c r="L128" s="117"/>
      <c r="M128" s="39"/>
      <c r="N128" s="210">
        <f t="shared" si="57"/>
        <v>0</v>
      </c>
      <c r="O128" s="231" t="str">
        <f t="shared" si="50"/>
        <v/>
      </c>
    </row>
    <row r="129" spans="2:15" ht="14.25" x14ac:dyDescent="0.2">
      <c r="B129" s="52"/>
      <c r="C129" s="8"/>
      <c r="D129" s="8"/>
      <c r="E129" s="8"/>
      <c r="F129" s="60"/>
      <c r="G129" s="71"/>
      <c r="H129" s="9"/>
      <c r="I129" s="117"/>
      <c r="J129" s="39"/>
      <c r="K129" s="169"/>
      <c r="L129" s="117"/>
      <c r="M129" s="39"/>
      <c r="N129" s="210"/>
      <c r="O129" s="231" t="str">
        <f t="shared" si="50"/>
        <v/>
      </c>
    </row>
    <row r="130" spans="2:15" ht="15" x14ac:dyDescent="0.25">
      <c r="B130" s="53"/>
      <c r="C130" s="4"/>
      <c r="D130" s="4"/>
      <c r="E130" s="4"/>
      <c r="F130" s="59">
        <v>612000</v>
      </c>
      <c r="G130" s="70"/>
      <c r="H130" s="10" t="s">
        <v>56</v>
      </c>
      <c r="I130" s="116">
        <f t="shared" ref="I130:N130" si="58">I131</f>
        <v>20620</v>
      </c>
      <c r="J130" s="38">
        <f t="shared" si="58"/>
        <v>0</v>
      </c>
      <c r="K130" s="168">
        <f t="shared" si="58"/>
        <v>20620</v>
      </c>
      <c r="L130" s="116">
        <f t="shared" si="58"/>
        <v>0</v>
      </c>
      <c r="M130" s="38">
        <f t="shared" si="58"/>
        <v>0</v>
      </c>
      <c r="N130" s="209">
        <f t="shared" si="58"/>
        <v>0</v>
      </c>
      <c r="O130" s="235">
        <f t="shared" si="50"/>
        <v>0</v>
      </c>
    </row>
    <row r="131" spans="2:15" ht="14.25" x14ac:dyDescent="0.2">
      <c r="B131" s="52"/>
      <c r="C131" s="8"/>
      <c r="D131" s="8"/>
      <c r="E131" s="8"/>
      <c r="F131" s="60">
        <v>612100</v>
      </c>
      <c r="G131" s="71"/>
      <c r="H131" s="148" t="s">
        <v>5</v>
      </c>
      <c r="I131" s="117">
        <v>20620</v>
      </c>
      <c r="J131" s="39">
        <v>0</v>
      </c>
      <c r="K131" s="169">
        <f>SUM(I131:J131)</f>
        <v>20620</v>
      </c>
      <c r="L131" s="117"/>
      <c r="M131" s="39"/>
      <c r="N131" s="210">
        <f>SUM(L131:M131)</f>
        <v>0</v>
      </c>
      <c r="O131" s="231">
        <f t="shared" si="50"/>
        <v>0</v>
      </c>
    </row>
    <row r="132" spans="2:15" ht="14.25" x14ac:dyDescent="0.2">
      <c r="B132" s="52"/>
      <c r="C132" s="8"/>
      <c r="D132" s="8"/>
      <c r="E132" s="8"/>
      <c r="F132" s="60"/>
      <c r="G132" s="71"/>
      <c r="H132" s="9"/>
      <c r="I132" s="111"/>
      <c r="J132" s="48"/>
      <c r="K132" s="170"/>
      <c r="L132" s="111"/>
      <c r="M132" s="48"/>
      <c r="N132" s="211"/>
      <c r="O132" s="231" t="str">
        <f t="shared" si="50"/>
        <v/>
      </c>
    </row>
    <row r="133" spans="2:15" ht="15" x14ac:dyDescent="0.25">
      <c r="B133" s="53"/>
      <c r="C133" s="4"/>
      <c r="D133" s="4"/>
      <c r="E133" s="4"/>
      <c r="F133" s="59">
        <v>613000</v>
      </c>
      <c r="G133" s="70"/>
      <c r="H133" s="10" t="s">
        <v>58</v>
      </c>
      <c r="I133" s="112">
        <f t="shared" ref="I133:N133" si="59">SUM(I134:I143)</f>
        <v>22700</v>
      </c>
      <c r="J133" s="57">
        <f t="shared" si="59"/>
        <v>0</v>
      </c>
      <c r="K133" s="171">
        <f t="shared" si="59"/>
        <v>22700</v>
      </c>
      <c r="L133" s="112">
        <f t="shared" si="59"/>
        <v>0</v>
      </c>
      <c r="M133" s="57">
        <f t="shared" si="59"/>
        <v>0</v>
      </c>
      <c r="N133" s="212">
        <f t="shared" si="59"/>
        <v>0</v>
      </c>
      <c r="O133" s="235">
        <f t="shared" si="50"/>
        <v>0</v>
      </c>
    </row>
    <row r="134" spans="2:15" ht="14.25" x14ac:dyDescent="0.2">
      <c r="B134" s="52"/>
      <c r="C134" s="8"/>
      <c r="D134" s="8"/>
      <c r="E134" s="8"/>
      <c r="F134" s="60">
        <v>613100</v>
      </c>
      <c r="G134" s="71"/>
      <c r="H134" s="9" t="s">
        <v>6</v>
      </c>
      <c r="I134" s="102">
        <v>5000</v>
      </c>
      <c r="J134" s="84">
        <v>0</v>
      </c>
      <c r="K134" s="169">
        <f t="shared" ref="K134:K143" si="60">SUM(I134:J134)</f>
        <v>5000</v>
      </c>
      <c r="L134" s="102"/>
      <c r="M134" s="84"/>
      <c r="N134" s="210">
        <f t="shared" ref="N134:N143" si="61">SUM(L134:M134)</f>
        <v>0</v>
      </c>
      <c r="O134" s="231">
        <f t="shared" si="50"/>
        <v>0</v>
      </c>
    </row>
    <row r="135" spans="2:15" ht="14.25" x14ac:dyDescent="0.2">
      <c r="B135" s="52"/>
      <c r="C135" s="8"/>
      <c r="D135" s="8"/>
      <c r="E135" s="8"/>
      <c r="F135" s="60">
        <v>613200</v>
      </c>
      <c r="G135" s="71"/>
      <c r="H135" s="9" t="s">
        <v>7</v>
      </c>
      <c r="I135" s="102">
        <v>0</v>
      </c>
      <c r="J135" s="84">
        <v>0</v>
      </c>
      <c r="K135" s="169">
        <f t="shared" si="60"/>
        <v>0</v>
      </c>
      <c r="L135" s="102"/>
      <c r="M135" s="84"/>
      <c r="N135" s="210">
        <f t="shared" si="61"/>
        <v>0</v>
      </c>
      <c r="O135" s="231" t="str">
        <f t="shared" si="50"/>
        <v/>
      </c>
    </row>
    <row r="136" spans="2:15" ht="14.25" x14ac:dyDescent="0.2">
      <c r="B136" s="52"/>
      <c r="C136" s="8"/>
      <c r="D136" s="8"/>
      <c r="E136" s="8"/>
      <c r="F136" s="60">
        <v>613300</v>
      </c>
      <c r="G136" s="71"/>
      <c r="H136" s="9" t="s">
        <v>70</v>
      </c>
      <c r="I136" s="102">
        <v>700</v>
      </c>
      <c r="J136" s="84">
        <v>0</v>
      </c>
      <c r="K136" s="169">
        <f t="shared" si="60"/>
        <v>700</v>
      </c>
      <c r="L136" s="102"/>
      <c r="M136" s="84"/>
      <c r="N136" s="210">
        <f t="shared" si="61"/>
        <v>0</v>
      </c>
      <c r="O136" s="231">
        <f t="shared" si="50"/>
        <v>0</v>
      </c>
    </row>
    <row r="137" spans="2:15" ht="14.25" x14ac:dyDescent="0.2">
      <c r="B137" s="52"/>
      <c r="C137" s="8"/>
      <c r="D137" s="8"/>
      <c r="E137" s="8"/>
      <c r="F137" s="60">
        <v>613400</v>
      </c>
      <c r="G137" s="71"/>
      <c r="H137" s="9" t="s">
        <v>59</v>
      </c>
      <c r="I137" s="102">
        <v>1000</v>
      </c>
      <c r="J137" s="84">
        <v>0</v>
      </c>
      <c r="K137" s="169">
        <f t="shared" si="60"/>
        <v>1000</v>
      </c>
      <c r="L137" s="102"/>
      <c r="M137" s="84"/>
      <c r="N137" s="210">
        <f t="shared" si="61"/>
        <v>0</v>
      </c>
      <c r="O137" s="231">
        <f t="shared" si="50"/>
        <v>0</v>
      </c>
    </row>
    <row r="138" spans="2:15" ht="14.25" x14ac:dyDescent="0.2">
      <c r="B138" s="52"/>
      <c r="C138" s="8"/>
      <c r="D138" s="8"/>
      <c r="E138" s="8"/>
      <c r="F138" s="60">
        <v>613500</v>
      </c>
      <c r="G138" s="71"/>
      <c r="H138" s="9" t="s">
        <v>8</v>
      </c>
      <c r="I138" s="102">
        <v>0</v>
      </c>
      <c r="J138" s="84">
        <v>0</v>
      </c>
      <c r="K138" s="169">
        <f t="shared" si="60"/>
        <v>0</v>
      </c>
      <c r="L138" s="102"/>
      <c r="M138" s="84"/>
      <c r="N138" s="210">
        <f t="shared" si="61"/>
        <v>0</v>
      </c>
      <c r="O138" s="231" t="str">
        <f t="shared" si="50"/>
        <v/>
      </c>
    </row>
    <row r="139" spans="2:15" ht="14.25" x14ac:dyDescent="0.2">
      <c r="B139" s="52"/>
      <c r="C139" s="8"/>
      <c r="D139" s="8"/>
      <c r="E139" s="8"/>
      <c r="F139" s="60">
        <v>613600</v>
      </c>
      <c r="G139" s="71"/>
      <c r="H139" s="9" t="s">
        <v>71</v>
      </c>
      <c r="I139" s="102">
        <v>0</v>
      </c>
      <c r="J139" s="84">
        <v>0</v>
      </c>
      <c r="K139" s="169">
        <f t="shared" si="60"/>
        <v>0</v>
      </c>
      <c r="L139" s="102"/>
      <c r="M139" s="84"/>
      <c r="N139" s="210">
        <f t="shared" si="61"/>
        <v>0</v>
      </c>
      <c r="O139" s="231" t="str">
        <f t="shared" si="50"/>
        <v/>
      </c>
    </row>
    <row r="140" spans="2:15" ht="14.25" x14ac:dyDescent="0.2">
      <c r="B140" s="52"/>
      <c r="C140" s="8"/>
      <c r="D140" s="8"/>
      <c r="E140" s="8"/>
      <c r="F140" s="60">
        <v>613700</v>
      </c>
      <c r="G140" s="71"/>
      <c r="H140" s="9" t="s">
        <v>9</v>
      </c>
      <c r="I140" s="102">
        <v>1000</v>
      </c>
      <c r="J140" s="84">
        <v>0</v>
      </c>
      <c r="K140" s="169">
        <f t="shared" si="60"/>
        <v>1000</v>
      </c>
      <c r="L140" s="102"/>
      <c r="M140" s="84"/>
      <c r="N140" s="210">
        <f t="shared" si="61"/>
        <v>0</v>
      </c>
      <c r="O140" s="231">
        <f t="shared" si="50"/>
        <v>0</v>
      </c>
    </row>
    <row r="141" spans="2:15" ht="14.25" x14ac:dyDescent="0.2">
      <c r="B141" s="52"/>
      <c r="C141" s="8"/>
      <c r="D141" s="8"/>
      <c r="E141" s="8"/>
      <c r="F141" s="60">
        <v>613800</v>
      </c>
      <c r="G141" s="71"/>
      <c r="H141" s="9" t="s">
        <v>60</v>
      </c>
      <c r="I141" s="102">
        <v>0</v>
      </c>
      <c r="J141" s="84">
        <v>0</v>
      </c>
      <c r="K141" s="169">
        <f t="shared" si="60"/>
        <v>0</v>
      </c>
      <c r="L141" s="102"/>
      <c r="M141" s="84"/>
      <c r="N141" s="210">
        <f t="shared" si="61"/>
        <v>0</v>
      </c>
      <c r="O141" s="231" t="str">
        <f t="shared" si="50"/>
        <v/>
      </c>
    </row>
    <row r="142" spans="2:15" ht="14.25" x14ac:dyDescent="0.2">
      <c r="B142" s="52"/>
      <c r="C142" s="8"/>
      <c r="D142" s="8"/>
      <c r="E142" s="8"/>
      <c r="F142" s="60">
        <v>613900</v>
      </c>
      <c r="G142" s="71"/>
      <c r="H142" s="9" t="s">
        <v>61</v>
      </c>
      <c r="I142" s="102">
        <v>15000</v>
      </c>
      <c r="J142" s="84">
        <v>0</v>
      </c>
      <c r="K142" s="169">
        <f t="shared" si="60"/>
        <v>15000</v>
      </c>
      <c r="L142" s="102"/>
      <c r="M142" s="84"/>
      <c r="N142" s="210">
        <f t="shared" si="61"/>
        <v>0</v>
      </c>
      <c r="O142" s="231">
        <f t="shared" si="50"/>
        <v>0</v>
      </c>
    </row>
    <row r="143" spans="2:15" ht="14.25" x14ac:dyDescent="0.2">
      <c r="B143" s="52"/>
      <c r="C143" s="8"/>
      <c r="D143" s="8"/>
      <c r="E143" s="8"/>
      <c r="F143" s="60">
        <v>613900</v>
      </c>
      <c r="G143" s="71"/>
      <c r="H143" s="151" t="s">
        <v>84</v>
      </c>
      <c r="I143" s="103">
        <v>0</v>
      </c>
      <c r="J143" s="86">
        <v>0</v>
      </c>
      <c r="K143" s="169">
        <f t="shared" si="60"/>
        <v>0</v>
      </c>
      <c r="L143" s="103"/>
      <c r="M143" s="86"/>
      <c r="N143" s="210">
        <f t="shared" si="61"/>
        <v>0</v>
      </c>
      <c r="O143" s="231" t="str">
        <f t="shared" si="50"/>
        <v/>
      </c>
    </row>
    <row r="144" spans="2:15" ht="14.25" x14ac:dyDescent="0.2">
      <c r="B144" s="53"/>
      <c r="C144" s="4"/>
      <c r="D144" s="4"/>
      <c r="E144" s="138"/>
      <c r="F144" s="68"/>
      <c r="G144" s="80"/>
      <c r="H144" s="10"/>
      <c r="I144" s="111"/>
      <c r="J144" s="48"/>
      <c r="K144" s="170"/>
      <c r="L144" s="111"/>
      <c r="M144" s="48"/>
      <c r="N144" s="211"/>
      <c r="O144" s="231" t="str">
        <f t="shared" si="50"/>
        <v/>
      </c>
    </row>
    <row r="145" spans="2:15" ht="15" x14ac:dyDescent="0.25">
      <c r="B145" s="53"/>
      <c r="C145" s="4"/>
      <c r="D145" s="4"/>
      <c r="E145" s="4"/>
      <c r="F145" s="59">
        <v>821000</v>
      </c>
      <c r="G145" s="70"/>
      <c r="H145" s="10" t="s">
        <v>12</v>
      </c>
      <c r="I145" s="113">
        <f t="shared" ref="I145:N145" si="62">SUM(I146:I147)</f>
        <v>3000</v>
      </c>
      <c r="J145" s="54">
        <f t="shared" si="62"/>
        <v>0</v>
      </c>
      <c r="K145" s="171">
        <f t="shared" si="62"/>
        <v>3000</v>
      </c>
      <c r="L145" s="113">
        <f t="shared" si="62"/>
        <v>0</v>
      </c>
      <c r="M145" s="54">
        <f t="shared" si="62"/>
        <v>0</v>
      </c>
      <c r="N145" s="212">
        <f t="shared" si="62"/>
        <v>0</v>
      </c>
      <c r="O145" s="235">
        <f t="shared" si="50"/>
        <v>0</v>
      </c>
    </row>
    <row r="146" spans="2:15" ht="14.25" x14ac:dyDescent="0.2">
      <c r="B146" s="52"/>
      <c r="C146" s="8"/>
      <c r="D146" s="8"/>
      <c r="E146" s="8"/>
      <c r="F146" s="60">
        <v>821200</v>
      </c>
      <c r="G146" s="71"/>
      <c r="H146" s="9" t="s">
        <v>13</v>
      </c>
      <c r="I146" s="111">
        <v>0</v>
      </c>
      <c r="J146" s="48">
        <v>0</v>
      </c>
      <c r="K146" s="169">
        <f t="shared" ref="K146:K147" si="63">SUM(I146:J146)</f>
        <v>0</v>
      </c>
      <c r="L146" s="111"/>
      <c r="M146" s="48"/>
      <c r="N146" s="210">
        <f t="shared" ref="N146:N147" si="64">SUM(L146:M146)</f>
        <v>0</v>
      </c>
      <c r="O146" s="231" t="str">
        <f t="shared" si="50"/>
        <v/>
      </c>
    </row>
    <row r="147" spans="2:15" ht="14.25" x14ac:dyDescent="0.2">
      <c r="B147" s="52"/>
      <c r="C147" s="8"/>
      <c r="D147" s="8"/>
      <c r="E147" s="8"/>
      <c r="F147" s="60">
        <v>821300</v>
      </c>
      <c r="G147" s="71"/>
      <c r="H147" s="9" t="s">
        <v>14</v>
      </c>
      <c r="I147" s="111">
        <v>3000</v>
      </c>
      <c r="J147" s="48">
        <v>0</v>
      </c>
      <c r="K147" s="169">
        <f t="shared" si="63"/>
        <v>3000</v>
      </c>
      <c r="L147" s="111"/>
      <c r="M147" s="48"/>
      <c r="N147" s="210">
        <f t="shared" si="64"/>
        <v>0</v>
      </c>
      <c r="O147" s="231">
        <f t="shared" si="50"/>
        <v>0</v>
      </c>
    </row>
    <row r="148" spans="2:15" ht="14.25" x14ac:dyDescent="0.2">
      <c r="B148" s="52"/>
      <c r="C148" s="8"/>
      <c r="D148" s="8"/>
      <c r="E148" s="8"/>
      <c r="F148" s="60"/>
      <c r="G148" s="71"/>
      <c r="H148" s="9"/>
      <c r="I148" s="111"/>
      <c r="J148" s="48"/>
      <c r="K148" s="170"/>
      <c r="L148" s="111"/>
      <c r="M148" s="48"/>
      <c r="N148" s="211"/>
      <c r="O148" s="231" t="str">
        <f t="shared" si="50"/>
        <v/>
      </c>
    </row>
    <row r="149" spans="2:15" ht="15" x14ac:dyDescent="0.25">
      <c r="B149" s="53"/>
      <c r="C149" s="4"/>
      <c r="D149" s="4"/>
      <c r="E149" s="4"/>
      <c r="F149" s="59"/>
      <c r="G149" s="70"/>
      <c r="H149" s="10" t="s">
        <v>15</v>
      </c>
      <c r="I149" s="114" t="s">
        <v>254</v>
      </c>
      <c r="J149" s="49"/>
      <c r="K149" s="172" t="s">
        <v>254</v>
      </c>
      <c r="L149" s="114"/>
      <c r="M149" s="49"/>
      <c r="N149" s="213"/>
      <c r="O149" s="231"/>
    </row>
    <row r="150" spans="2:15" ht="15" x14ac:dyDescent="0.25">
      <c r="B150" s="53"/>
      <c r="C150" s="4"/>
      <c r="D150" s="4"/>
      <c r="E150" s="4"/>
      <c r="F150" s="59"/>
      <c r="G150" s="70"/>
      <c r="H150" s="4" t="s">
        <v>24</v>
      </c>
      <c r="I150" s="113">
        <f t="shared" ref="I150:N150" si="65">I125+I130+I133+I145</f>
        <v>278210</v>
      </c>
      <c r="J150" s="54">
        <f t="shared" si="65"/>
        <v>0</v>
      </c>
      <c r="K150" s="171">
        <f t="shared" si="65"/>
        <v>278210</v>
      </c>
      <c r="L150" s="113">
        <f t="shared" si="65"/>
        <v>0</v>
      </c>
      <c r="M150" s="54">
        <f t="shared" si="65"/>
        <v>0</v>
      </c>
      <c r="N150" s="212">
        <f t="shared" si="65"/>
        <v>0</v>
      </c>
      <c r="O150" s="235">
        <f t="shared" si="50"/>
        <v>0</v>
      </c>
    </row>
    <row r="151" spans="2:15" ht="15" x14ac:dyDescent="0.25">
      <c r="B151" s="53"/>
      <c r="C151" s="4"/>
      <c r="D151" s="4"/>
      <c r="E151" s="4"/>
      <c r="F151" s="59"/>
      <c r="G151" s="70"/>
      <c r="H151" s="4" t="s">
        <v>16</v>
      </c>
      <c r="I151" s="113"/>
      <c r="J151" s="54"/>
      <c r="K151" s="171"/>
      <c r="L151" s="113"/>
      <c r="M151" s="54"/>
      <c r="N151" s="212"/>
      <c r="O151" s="231" t="str">
        <f t="shared" si="50"/>
        <v/>
      </c>
    </row>
    <row r="152" spans="2:15" ht="15" x14ac:dyDescent="0.25">
      <c r="B152" s="53"/>
      <c r="C152" s="4"/>
      <c r="D152" s="4"/>
      <c r="E152" s="4"/>
      <c r="F152" s="59"/>
      <c r="G152" s="70"/>
      <c r="H152" s="4" t="s">
        <v>17</v>
      </c>
      <c r="I152" s="113"/>
      <c r="J152" s="54"/>
      <c r="K152" s="171"/>
      <c r="L152" s="113"/>
      <c r="M152" s="54"/>
      <c r="N152" s="212"/>
      <c r="O152" s="231" t="str">
        <f t="shared" si="50"/>
        <v/>
      </c>
    </row>
    <row r="153" spans="2:15" ht="15" thickBot="1" x14ac:dyDescent="0.25">
      <c r="B153" s="6"/>
      <c r="C153" s="7"/>
      <c r="D153" s="7"/>
      <c r="E153" s="7"/>
      <c r="F153" s="61"/>
      <c r="G153" s="72"/>
      <c r="H153" s="7"/>
      <c r="I153" s="6"/>
      <c r="J153" s="7"/>
      <c r="K153" s="175"/>
      <c r="L153" s="6"/>
      <c r="M153" s="7"/>
      <c r="N153" s="222"/>
      <c r="O153" s="234" t="str">
        <f t="shared" si="50"/>
        <v/>
      </c>
    </row>
    <row r="154" spans="2:15" x14ac:dyDescent="0.2">
      <c r="O154" s="237" t="str">
        <f t="shared" si="50"/>
        <v/>
      </c>
    </row>
    <row r="155" spans="2:15" ht="15" x14ac:dyDescent="0.25">
      <c r="B155" s="2" t="s">
        <v>29</v>
      </c>
      <c r="C155" s="3" t="s">
        <v>3</v>
      </c>
      <c r="D155" s="3" t="s">
        <v>47</v>
      </c>
      <c r="E155" s="139" t="s">
        <v>146</v>
      </c>
      <c r="F155" s="51"/>
      <c r="G155" s="51"/>
      <c r="H155" s="189" t="s">
        <v>205</v>
      </c>
      <c r="I155" s="1"/>
      <c r="J155" s="51"/>
      <c r="K155" s="167"/>
      <c r="L155" s="1"/>
      <c r="M155" s="51"/>
      <c r="N155" s="208"/>
      <c r="O155" s="231" t="str">
        <f t="shared" si="50"/>
        <v/>
      </c>
    </row>
    <row r="156" spans="2:15" ht="15" x14ac:dyDescent="0.25">
      <c r="B156" s="53"/>
      <c r="C156" s="4"/>
      <c r="D156" s="4"/>
      <c r="E156" s="4"/>
      <c r="F156" s="59">
        <v>611000</v>
      </c>
      <c r="G156" s="70"/>
      <c r="H156" s="10" t="s">
        <v>57</v>
      </c>
      <c r="I156" s="183">
        <f t="shared" ref="I156" si="66">SUM(I157:I160)</f>
        <v>136790</v>
      </c>
      <c r="J156" s="34">
        <f>SUM(J157:J160)</f>
        <v>0</v>
      </c>
      <c r="K156" s="168">
        <f>SUM(K157:K160)</f>
        <v>136790</v>
      </c>
      <c r="L156" s="183">
        <f t="shared" ref="L156" si="67">SUM(L157:L160)</f>
        <v>0</v>
      </c>
      <c r="M156" s="34">
        <f>SUM(M157:M160)</f>
        <v>0</v>
      </c>
      <c r="N156" s="209">
        <f>SUM(N157:N160)</f>
        <v>0</v>
      </c>
      <c r="O156" s="235">
        <f t="shared" si="50"/>
        <v>0</v>
      </c>
    </row>
    <row r="157" spans="2:15" ht="14.25" x14ac:dyDescent="0.2">
      <c r="B157" s="52"/>
      <c r="C157" s="8"/>
      <c r="D157" s="8"/>
      <c r="E157" s="8"/>
      <c r="F157" s="60">
        <v>611100</v>
      </c>
      <c r="G157" s="71"/>
      <c r="H157" s="9" t="s">
        <v>68</v>
      </c>
      <c r="I157" s="102">
        <v>112320</v>
      </c>
      <c r="J157" s="33">
        <v>0</v>
      </c>
      <c r="K157" s="169">
        <f>SUM(I157:J157)</f>
        <v>112320</v>
      </c>
      <c r="L157" s="102"/>
      <c r="M157" s="33"/>
      <c r="N157" s="210">
        <f>SUM(L157:M157)</f>
        <v>0</v>
      </c>
      <c r="O157" s="231">
        <f t="shared" si="50"/>
        <v>0</v>
      </c>
    </row>
    <row r="158" spans="2:15" ht="14.25" x14ac:dyDescent="0.2">
      <c r="B158" s="52"/>
      <c r="C158" s="8"/>
      <c r="D158" s="8"/>
      <c r="E158" s="8"/>
      <c r="F158" s="60">
        <v>611200</v>
      </c>
      <c r="G158" s="71"/>
      <c r="H158" s="9" t="s">
        <v>69</v>
      </c>
      <c r="I158" s="102">
        <v>24470</v>
      </c>
      <c r="J158" s="33">
        <v>0</v>
      </c>
      <c r="K158" s="169">
        <f t="shared" ref="K158:K159" si="68">SUM(I158:J158)</f>
        <v>24470</v>
      </c>
      <c r="L158" s="102"/>
      <c r="M158" s="33"/>
      <c r="N158" s="210">
        <f t="shared" ref="N158:N159" si="69">SUM(L158:M158)</f>
        <v>0</v>
      </c>
      <c r="O158" s="231">
        <f t="shared" si="50"/>
        <v>0</v>
      </c>
    </row>
    <row r="159" spans="2:15" ht="14.25" x14ac:dyDescent="0.2">
      <c r="B159" s="52"/>
      <c r="C159" s="8"/>
      <c r="D159" s="8"/>
      <c r="E159" s="8"/>
      <c r="F159" s="60">
        <v>611200</v>
      </c>
      <c r="G159" s="71"/>
      <c r="H159" s="151" t="s">
        <v>83</v>
      </c>
      <c r="I159" s="102">
        <v>0</v>
      </c>
      <c r="J159" s="33">
        <v>0</v>
      </c>
      <c r="K159" s="169">
        <f t="shared" si="68"/>
        <v>0</v>
      </c>
      <c r="L159" s="102"/>
      <c r="M159" s="33"/>
      <c r="N159" s="210">
        <f t="shared" si="69"/>
        <v>0</v>
      </c>
      <c r="O159" s="231" t="str">
        <f t="shared" si="50"/>
        <v/>
      </c>
    </row>
    <row r="160" spans="2:15" ht="14.25" x14ac:dyDescent="0.2">
      <c r="B160" s="52"/>
      <c r="C160" s="8"/>
      <c r="D160" s="8"/>
      <c r="E160" s="8"/>
      <c r="F160" s="60"/>
      <c r="G160" s="71"/>
      <c r="H160" s="9"/>
      <c r="I160" s="102"/>
      <c r="J160" s="33"/>
      <c r="K160" s="169"/>
      <c r="L160" s="102"/>
      <c r="M160" s="33"/>
      <c r="N160" s="210"/>
      <c r="O160" s="231" t="str">
        <f t="shared" si="50"/>
        <v/>
      </c>
    </row>
    <row r="161" spans="2:15" ht="15" x14ac:dyDescent="0.25">
      <c r="B161" s="53"/>
      <c r="C161" s="4"/>
      <c r="D161" s="4"/>
      <c r="E161" s="4"/>
      <c r="F161" s="59">
        <v>612000</v>
      </c>
      <c r="G161" s="70"/>
      <c r="H161" s="10" t="s">
        <v>56</v>
      </c>
      <c r="I161" s="183">
        <f t="shared" ref="I161" si="70">I162</f>
        <v>11840</v>
      </c>
      <c r="J161" s="34">
        <f>J162</f>
        <v>0</v>
      </c>
      <c r="K161" s="168">
        <f>K162</f>
        <v>11840</v>
      </c>
      <c r="L161" s="183">
        <f t="shared" ref="L161" si="71">L162</f>
        <v>0</v>
      </c>
      <c r="M161" s="34">
        <f>M162</f>
        <v>0</v>
      </c>
      <c r="N161" s="209">
        <f>N162</f>
        <v>0</v>
      </c>
      <c r="O161" s="235">
        <f t="shared" si="50"/>
        <v>0</v>
      </c>
    </row>
    <row r="162" spans="2:15" ht="14.25" x14ac:dyDescent="0.2">
      <c r="B162" s="52"/>
      <c r="C162" s="8"/>
      <c r="D162" s="8"/>
      <c r="E162" s="8"/>
      <c r="F162" s="60">
        <v>612100</v>
      </c>
      <c r="G162" s="71"/>
      <c r="H162" s="148" t="s">
        <v>5</v>
      </c>
      <c r="I162" s="102">
        <v>11840</v>
      </c>
      <c r="J162" s="33">
        <v>0</v>
      </c>
      <c r="K162" s="169">
        <f>SUM(I162:J162)</f>
        <v>11840</v>
      </c>
      <c r="L162" s="102"/>
      <c r="M162" s="33"/>
      <c r="N162" s="210">
        <f>SUM(L162:M162)</f>
        <v>0</v>
      </c>
      <c r="O162" s="231">
        <f t="shared" si="50"/>
        <v>0</v>
      </c>
    </row>
    <row r="163" spans="2:15" ht="14.25" x14ac:dyDescent="0.2">
      <c r="B163" s="52"/>
      <c r="C163" s="8"/>
      <c r="D163" s="8"/>
      <c r="E163" s="8"/>
      <c r="F163" s="60"/>
      <c r="G163" s="71"/>
      <c r="H163" s="9"/>
      <c r="I163" s="102"/>
      <c r="J163" s="48"/>
      <c r="K163" s="170"/>
      <c r="L163" s="102"/>
      <c r="M163" s="48"/>
      <c r="N163" s="211"/>
      <c r="O163" s="231" t="str">
        <f t="shared" si="50"/>
        <v/>
      </c>
    </row>
    <row r="164" spans="2:15" ht="15" x14ac:dyDescent="0.25">
      <c r="B164" s="53"/>
      <c r="C164" s="4"/>
      <c r="D164" s="4"/>
      <c r="E164" s="4"/>
      <c r="F164" s="59">
        <v>613000</v>
      </c>
      <c r="G164" s="70"/>
      <c r="H164" s="10" t="s">
        <v>58</v>
      </c>
      <c r="I164" s="184">
        <f t="shared" ref="I164" si="72">SUM(I165:I174)</f>
        <v>6500</v>
      </c>
      <c r="J164" s="57">
        <f>SUM(J165:J174)</f>
        <v>0</v>
      </c>
      <c r="K164" s="171">
        <f>SUM(K165:K174)</f>
        <v>6500</v>
      </c>
      <c r="L164" s="184">
        <f t="shared" ref="L164" si="73">SUM(L165:L174)</f>
        <v>0</v>
      </c>
      <c r="M164" s="57">
        <f>SUM(M165:M174)</f>
        <v>0</v>
      </c>
      <c r="N164" s="212">
        <f>SUM(N165:N174)</f>
        <v>0</v>
      </c>
      <c r="O164" s="235">
        <f t="shared" si="50"/>
        <v>0</v>
      </c>
    </row>
    <row r="165" spans="2:15" ht="14.25" x14ac:dyDescent="0.2">
      <c r="B165" s="52"/>
      <c r="C165" s="8"/>
      <c r="D165" s="8"/>
      <c r="E165" s="8"/>
      <c r="F165" s="60">
        <v>613100</v>
      </c>
      <c r="G165" s="71"/>
      <c r="H165" s="9" t="s">
        <v>6</v>
      </c>
      <c r="I165" s="102">
        <v>500</v>
      </c>
      <c r="J165" s="84">
        <v>0</v>
      </c>
      <c r="K165" s="169">
        <f t="shared" ref="K165:K174" si="74">SUM(I165:J165)</f>
        <v>500</v>
      </c>
      <c r="L165" s="102"/>
      <c r="M165" s="84"/>
      <c r="N165" s="210">
        <f t="shared" ref="N165:N174" si="75">SUM(L165:M165)</f>
        <v>0</v>
      </c>
      <c r="O165" s="231">
        <f t="shared" si="50"/>
        <v>0</v>
      </c>
    </row>
    <row r="166" spans="2:15" ht="14.25" x14ac:dyDescent="0.2">
      <c r="B166" s="52"/>
      <c r="C166" s="8"/>
      <c r="D166" s="8"/>
      <c r="E166" s="8"/>
      <c r="F166" s="60">
        <v>613200</v>
      </c>
      <c r="G166" s="71"/>
      <c r="H166" s="9" t="s">
        <v>7</v>
      </c>
      <c r="I166" s="102">
        <v>0</v>
      </c>
      <c r="J166" s="84">
        <v>0</v>
      </c>
      <c r="K166" s="169">
        <f t="shared" si="74"/>
        <v>0</v>
      </c>
      <c r="L166" s="102"/>
      <c r="M166" s="84"/>
      <c r="N166" s="210">
        <f t="shared" si="75"/>
        <v>0</v>
      </c>
      <c r="O166" s="231" t="str">
        <f t="shared" si="50"/>
        <v/>
      </c>
    </row>
    <row r="167" spans="2:15" ht="14.25" x14ac:dyDescent="0.2">
      <c r="B167" s="52"/>
      <c r="C167" s="8"/>
      <c r="D167" s="8"/>
      <c r="E167" s="8"/>
      <c r="F167" s="60">
        <v>613300</v>
      </c>
      <c r="G167" s="71"/>
      <c r="H167" s="9" t="s">
        <v>70</v>
      </c>
      <c r="I167" s="102">
        <v>2500</v>
      </c>
      <c r="J167" s="84">
        <v>0</v>
      </c>
      <c r="K167" s="169">
        <f t="shared" si="74"/>
        <v>2500</v>
      </c>
      <c r="L167" s="102"/>
      <c r="M167" s="84"/>
      <c r="N167" s="210">
        <f t="shared" si="75"/>
        <v>0</v>
      </c>
      <c r="O167" s="231">
        <f t="shared" si="50"/>
        <v>0</v>
      </c>
    </row>
    <row r="168" spans="2:15" ht="14.25" x14ac:dyDescent="0.2">
      <c r="B168" s="52"/>
      <c r="C168" s="8"/>
      <c r="D168" s="8"/>
      <c r="E168" s="8"/>
      <c r="F168" s="60">
        <v>613400</v>
      </c>
      <c r="G168" s="71"/>
      <c r="H168" s="9" t="s">
        <v>59</v>
      </c>
      <c r="I168" s="102">
        <v>1500</v>
      </c>
      <c r="J168" s="84">
        <v>0</v>
      </c>
      <c r="K168" s="169">
        <f t="shared" si="74"/>
        <v>1500</v>
      </c>
      <c r="L168" s="102"/>
      <c r="M168" s="84"/>
      <c r="N168" s="210">
        <f t="shared" si="75"/>
        <v>0</v>
      </c>
      <c r="O168" s="231">
        <f t="shared" si="50"/>
        <v>0</v>
      </c>
    </row>
    <row r="169" spans="2:15" ht="14.25" x14ac:dyDescent="0.2">
      <c r="B169" s="52"/>
      <c r="C169" s="8"/>
      <c r="D169" s="8"/>
      <c r="E169" s="8"/>
      <c r="F169" s="60">
        <v>613500</v>
      </c>
      <c r="G169" s="71"/>
      <c r="H169" s="9" t="s">
        <v>8</v>
      </c>
      <c r="I169" s="102">
        <v>0</v>
      </c>
      <c r="J169" s="84">
        <v>0</v>
      </c>
      <c r="K169" s="169">
        <f t="shared" si="74"/>
        <v>0</v>
      </c>
      <c r="L169" s="102"/>
      <c r="M169" s="84"/>
      <c r="N169" s="210">
        <f t="shared" si="75"/>
        <v>0</v>
      </c>
      <c r="O169" s="231" t="str">
        <f t="shared" si="50"/>
        <v/>
      </c>
    </row>
    <row r="170" spans="2:15" ht="14.25" x14ac:dyDescent="0.2">
      <c r="B170" s="52"/>
      <c r="C170" s="8"/>
      <c r="D170" s="8"/>
      <c r="E170" s="8"/>
      <c r="F170" s="60">
        <v>613600</v>
      </c>
      <c r="G170" s="71"/>
      <c r="H170" s="9" t="s">
        <v>71</v>
      </c>
      <c r="I170" s="102">
        <v>0</v>
      </c>
      <c r="J170" s="84">
        <v>0</v>
      </c>
      <c r="K170" s="169">
        <f t="shared" si="74"/>
        <v>0</v>
      </c>
      <c r="L170" s="102"/>
      <c r="M170" s="84"/>
      <c r="N170" s="210">
        <f t="shared" si="75"/>
        <v>0</v>
      </c>
      <c r="O170" s="231" t="str">
        <f t="shared" si="50"/>
        <v/>
      </c>
    </row>
    <row r="171" spans="2:15" ht="14.25" x14ac:dyDescent="0.2">
      <c r="B171" s="52"/>
      <c r="C171" s="8"/>
      <c r="D171" s="8"/>
      <c r="E171" s="8"/>
      <c r="F171" s="60">
        <v>613700</v>
      </c>
      <c r="G171" s="71"/>
      <c r="H171" s="9" t="s">
        <v>9</v>
      </c>
      <c r="I171" s="102">
        <v>500</v>
      </c>
      <c r="J171" s="84">
        <v>0</v>
      </c>
      <c r="K171" s="169">
        <f t="shared" si="74"/>
        <v>500</v>
      </c>
      <c r="L171" s="102"/>
      <c r="M171" s="84"/>
      <c r="N171" s="210">
        <f t="shared" si="75"/>
        <v>0</v>
      </c>
      <c r="O171" s="231">
        <f t="shared" si="50"/>
        <v>0</v>
      </c>
    </row>
    <row r="172" spans="2:15" ht="14.25" x14ac:dyDescent="0.2">
      <c r="B172" s="52"/>
      <c r="C172" s="8"/>
      <c r="D172" s="8"/>
      <c r="E172" s="8"/>
      <c r="F172" s="60">
        <v>613800</v>
      </c>
      <c r="G172" s="71"/>
      <c r="H172" s="9" t="s">
        <v>60</v>
      </c>
      <c r="I172" s="102">
        <v>0</v>
      </c>
      <c r="J172" s="84">
        <v>0</v>
      </c>
      <c r="K172" s="169">
        <f t="shared" si="74"/>
        <v>0</v>
      </c>
      <c r="L172" s="102"/>
      <c r="M172" s="84"/>
      <c r="N172" s="210">
        <f t="shared" si="75"/>
        <v>0</v>
      </c>
      <c r="O172" s="231" t="str">
        <f t="shared" si="50"/>
        <v/>
      </c>
    </row>
    <row r="173" spans="2:15" ht="14.25" x14ac:dyDescent="0.2">
      <c r="B173" s="52"/>
      <c r="C173" s="8"/>
      <c r="D173" s="8"/>
      <c r="E173" s="8"/>
      <c r="F173" s="60">
        <v>613900</v>
      </c>
      <c r="G173" s="71"/>
      <c r="H173" s="9" t="s">
        <v>61</v>
      </c>
      <c r="I173" s="102">
        <v>1500</v>
      </c>
      <c r="J173" s="84">
        <v>0</v>
      </c>
      <c r="K173" s="169">
        <f t="shared" si="74"/>
        <v>1500</v>
      </c>
      <c r="L173" s="102"/>
      <c r="M173" s="84"/>
      <c r="N173" s="210">
        <f t="shared" si="75"/>
        <v>0</v>
      </c>
      <c r="O173" s="231">
        <f t="shared" si="50"/>
        <v>0</v>
      </c>
    </row>
    <row r="174" spans="2:15" ht="14.25" x14ac:dyDescent="0.2">
      <c r="B174" s="52"/>
      <c r="C174" s="8"/>
      <c r="D174" s="8"/>
      <c r="E174" s="8"/>
      <c r="F174" s="60">
        <v>613900</v>
      </c>
      <c r="G174" s="71"/>
      <c r="H174" s="151" t="s">
        <v>84</v>
      </c>
      <c r="I174" s="102">
        <v>0</v>
      </c>
      <c r="J174" s="84">
        <v>0</v>
      </c>
      <c r="K174" s="169">
        <f t="shared" si="74"/>
        <v>0</v>
      </c>
      <c r="L174" s="102"/>
      <c r="M174" s="84"/>
      <c r="N174" s="210">
        <f t="shared" si="75"/>
        <v>0</v>
      </c>
      <c r="O174" s="231" t="str">
        <f t="shared" ref="O174:O188" si="76">IF(K174=0,"",N174/K174*100)</f>
        <v/>
      </c>
    </row>
    <row r="175" spans="2:15" ht="15" x14ac:dyDescent="0.25">
      <c r="B175" s="52"/>
      <c r="C175" s="8"/>
      <c r="D175" s="8"/>
      <c r="E175" s="8"/>
      <c r="F175" s="60"/>
      <c r="G175" s="71"/>
      <c r="H175" s="9"/>
      <c r="I175" s="183"/>
      <c r="J175" s="54"/>
      <c r="K175" s="171"/>
      <c r="L175" s="183"/>
      <c r="M175" s="54"/>
      <c r="N175" s="212"/>
      <c r="O175" s="231" t="str">
        <f t="shared" si="76"/>
        <v/>
      </c>
    </row>
    <row r="176" spans="2:15" ht="15" x14ac:dyDescent="0.25">
      <c r="B176" s="53"/>
      <c r="C176" s="4"/>
      <c r="D176" s="4"/>
      <c r="E176" s="138"/>
      <c r="F176" s="68">
        <v>614000</v>
      </c>
      <c r="G176" s="80"/>
      <c r="H176" s="10" t="s">
        <v>72</v>
      </c>
      <c r="I176" s="183">
        <f t="shared" ref="I176:N176" si="77">SUM(I177:I177)</f>
        <v>240000</v>
      </c>
      <c r="J176" s="54">
        <f t="shared" si="77"/>
        <v>0</v>
      </c>
      <c r="K176" s="171">
        <f t="shared" si="77"/>
        <v>240000</v>
      </c>
      <c r="L176" s="183">
        <f t="shared" si="77"/>
        <v>0</v>
      </c>
      <c r="M176" s="54">
        <f t="shared" si="77"/>
        <v>0</v>
      </c>
      <c r="N176" s="212">
        <f t="shared" si="77"/>
        <v>0</v>
      </c>
      <c r="O176" s="235">
        <f t="shared" si="76"/>
        <v>0</v>
      </c>
    </row>
    <row r="177" spans="2:15" ht="38.25" x14ac:dyDescent="0.2">
      <c r="B177" s="52"/>
      <c r="C177" s="8"/>
      <c r="D177" s="9"/>
      <c r="E177" s="9"/>
      <c r="F177" s="81">
        <v>614200</v>
      </c>
      <c r="G177" s="77" t="s">
        <v>139</v>
      </c>
      <c r="H177" s="152" t="s">
        <v>169</v>
      </c>
      <c r="I177" s="102">
        <v>240000</v>
      </c>
      <c r="J177" s="48">
        <v>0</v>
      </c>
      <c r="K177" s="169">
        <f>SUM(I177:J177)</f>
        <v>240000</v>
      </c>
      <c r="L177" s="102"/>
      <c r="M177" s="48"/>
      <c r="N177" s="210">
        <f>SUM(L177:M177)</f>
        <v>0</v>
      </c>
      <c r="O177" s="231">
        <f t="shared" si="76"/>
        <v>0</v>
      </c>
    </row>
    <row r="178" spans="2:15" ht="14.25" x14ac:dyDescent="0.2">
      <c r="B178" s="52"/>
      <c r="C178" s="8"/>
      <c r="D178" s="8"/>
      <c r="E178" s="134"/>
      <c r="F178" s="64"/>
      <c r="G178" s="75"/>
      <c r="H178" s="9"/>
      <c r="I178" s="102"/>
      <c r="J178" s="48"/>
      <c r="K178" s="170"/>
      <c r="L178" s="102"/>
      <c r="M178" s="48"/>
      <c r="N178" s="211"/>
      <c r="O178" s="231" t="str">
        <f t="shared" si="76"/>
        <v/>
      </c>
    </row>
    <row r="179" spans="2:15" ht="15" x14ac:dyDescent="0.25">
      <c r="B179" s="53"/>
      <c r="C179" s="4"/>
      <c r="D179" s="4"/>
      <c r="E179" s="4"/>
      <c r="F179" s="59">
        <v>821000</v>
      </c>
      <c r="G179" s="70"/>
      <c r="H179" s="10" t="s">
        <v>12</v>
      </c>
      <c r="I179" s="183">
        <f t="shared" ref="I179" si="78">SUM(I180:I181)</f>
        <v>2000</v>
      </c>
      <c r="J179" s="54">
        <f>SUM(J180:J181)</f>
        <v>0</v>
      </c>
      <c r="K179" s="171">
        <f>SUM(K180:K181)</f>
        <v>2000</v>
      </c>
      <c r="L179" s="183">
        <f t="shared" ref="L179" si="79">SUM(L180:L181)</f>
        <v>0</v>
      </c>
      <c r="M179" s="54">
        <f>SUM(M180:M181)</f>
        <v>0</v>
      </c>
      <c r="N179" s="212">
        <f>SUM(N180:N181)</f>
        <v>0</v>
      </c>
      <c r="O179" s="235">
        <f t="shared" si="76"/>
        <v>0</v>
      </c>
    </row>
    <row r="180" spans="2:15" ht="14.25" x14ac:dyDescent="0.2">
      <c r="B180" s="52"/>
      <c r="C180" s="8"/>
      <c r="D180" s="8"/>
      <c r="E180" s="8"/>
      <c r="F180" s="60">
        <v>821200</v>
      </c>
      <c r="G180" s="71"/>
      <c r="H180" s="9" t="s">
        <v>13</v>
      </c>
      <c r="I180" s="102">
        <v>0</v>
      </c>
      <c r="J180" s="48">
        <v>0</v>
      </c>
      <c r="K180" s="169">
        <f t="shared" ref="K180:K181" si="80">SUM(I180:J180)</f>
        <v>0</v>
      </c>
      <c r="L180" s="102"/>
      <c r="M180" s="48"/>
      <c r="N180" s="210">
        <f t="shared" ref="N180:N181" si="81">SUM(L180:M180)</f>
        <v>0</v>
      </c>
      <c r="O180" s="231" t="str">
        <f t="shared" si="76"/>
        <v/>
      </c>
    </row>
    <row r="181" spans="2:15" ht="14.25" x14ac:dyDescent="0.2">
      <c r="B181" s="52"/>
      <c r="C181" s="8"/>
      <c r="D181" s="8"/>
      <c r="E181" s="8"/>
      <c r="F181" s="60">
        <v>821300</v>
      </c>
      <c r="G181" s="71"/>
      <c r="H181" s="9" t="s">
        <v>14</v>
      </c>
      <c r="I181" s="102">
        <v>2000</v>
      </c>
      <c r="J181" s="48">
        <v>0</v>
      </c>
      <c r="K181" s="169">
        <f t="shared" si="80"/>
        <v>2000</v>
      </c>
      <c r="L181" s="102"/>
      <c r="M181" s="48"/>
      <c r="N181" s="210">
        <f t="shared" si="81"/>
        <v>0</v>
      </c>
      <c r="O181" s="231">
        <f t="shared" si="76"/>
        <v>0</v>
      </c>
    </row>
    <row r="182" spans="2:15" ht="14.25" x14ac:dyDescent="0.2">
      <c r="B182" s="52"/>
      <c r="C182" s="8"/>
      <c r="D182" s="8"/>
      <c r="E182" s="8"/>
      <c r="F182" s="60"/>
      <c r="G182" s="71"/>
      <c r="H182" s="9"/>
      <c r="I182" s="102"/>
      <c r="J182" s="48"/>
      <c r="K182" s="170"/>
      <c r="L182" s="102"/>
      <c r="M182" s="48"/>
      <c r="N182" s="211"/>
      <c r="O182" s="231" t="str">
        <f t="shared" si="76"/>
        <v/>
      </c>
    </row>
    <row r="183" spans="2:15" ht="15" x14ac:dyDescent="0.25">
      <c r="B183" s="53"/>
      <c r="C183" s="4"/>
      <c r="D183" s="4"/>
      <c r="E183" s="4"/>
      <c r="F183" s="59"/>
      <c r="G183" s="70"/>
      <c r="H183" s="10" t="s">
        <v>15</v>
      </c>
      <c r="I183" s="183">
        <v>4</v>
      </c>
      <c r="J183" s="54"/>
      <c r="K183" s="171">
        <v>4</v>
      </c>
      <c r="L183" s="183"/>
      <c r="M183" s="54"/>
      <c r="N183" s="212"/>
      <c r="O183" s="231"/>
    </row>
    <row r="184" spans="2:15" ht="15" x14ac:dyDescent="0.25">
      <c r="B184" s="53"/>
      <c r="C184" s="4"/>
      <c r="D184" s="4"/>
      <c r="E184" s="4"/>
      <c r="F184" s="59"/>
      <c r="G184" s="70"/>
      <c r="H184" s="10" t="s">
        <v>24</v>
      </c>
      <c r="I184" s="113">
        <f t="shared" ref="I184:N184" si="82">I179+I176+I164+I161+I156</f>
        <v>397130</v>
      </c>
      <c r="J184" s="54">
        <f t="shared" si="82"/>
        <v>0</v>
      </c>
      <c r="K184" s="171">
        <f t="shared" si="82"/>
        <v>397130</v>
      </c>
      <c r="L184" s="113">
        <f t="shared" si="82"/>
        <v>0</v>
      </c>
      <c r="M184" s="54">
        <f t="shared" si="82"/>
        <v>0</v>
      </c>
      <c r="N184" s="212">
        <f t="shared" si="82"/>
        <v>0</v>
      </c>
      <c r="O184" s="235">
        <f t="shared" si="76"/>
        <v>0</v>
      </c>
    </row>
    <row r="185" spans="2:15" ht="15" x14ac:dyDescent="0.25">
      <c r="B185" s="53"/>
      <c r="C185" s="4"/>
      <c r="D185" s="4"/>
      <c r="E185" s="4"/>
      <c r="F185" s="59"/>
      <c r="G185" s="70"/>
      <c r="H185" s="10" t="s">
        <v>16</v>
      </c>
      <c r="I185" s="113"/>
      <c r="J185" s="54"/>
      <c r="K185" s="171"/>
      <c r="L185" s="113"/>
      <c r="M185" s="54"/>
      <c r="N185" s="212"/>
      <c r="O185" s="235"/>
    </row>
    <row r="186" spans="2:15" ht="15" x14ac:dyDescent="0.25">
      <c r="B186" s="53"/>
      <c r="C186" s="4"/>
      <c r="D186" s="4"/>
      <c r="E186" s="4"/>
      <c r="F186" s="59"/>
      <c r="G186" s="70"/>
      <c r="H186" s="10" t="s">
        <v>17</v>
      </c>
      <c r="I186" s="124"/>
      <c r="J186" s="46"/>
      <c r="K186" s="185"/>
      <c r="L186" s="124"/>
      <c r="M186" s="46"/>
      <c r="N186" s="221"/>
      <c r="O186" s="235"/>
    </row>
    <row r="187" spans="2:15" ht="15" thickBot="1" x14ac:dyDescent="0.25">
      <c r="B187" s="6"/>
      <c r="C187" s="7"/>
      <c r="D187" s="7"/>
      <c r="E187" s="7"/>
      <c r="F187" s="61"/>
      <c r="G187" s="72"/>
      <c r="H187" s="12"/>
      <c r="I187" s="6"/>
      <c r="J187" s="7"/>
      <c r="K187" s="175"/>
      <c r="L187" s="6"/>
      <c r="M187" s="7"/>
      <c r="N187" s="222"/>
      <c r="O187" s="234" t="str">
        <f t="shared" si="76"/>
        <v/>
      </c>
    </row>
    <row r="188" spans="2:15" x14ac:dyDescent="0.2">
      <c r="O188" s="240" t="str">
        <f t="shared" si="76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rowBreaks count="5" manualBreakCount="5">
    <brk id="48" max="16383" man="1"/>
    <brk id="61" max="16383" man="1"/>
    <brk id="92" max="16383" man="1"/>
    <brk id="123" max="16383" man="1"/>
    <brk id="1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1:O40"/>
  <sheetViews>
    <sheetView zoomScaleNormal="100" workbookViewId="0">
      <selection activeCell="L39" sqref="L39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219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12</v>
      </c>
      <c r="E5" s="263"/>
      <c r="F5" s="187"/>
      <c r="G5" s="187"/>
      <c r="I5" s="186" t="s">
        <v>203</v>
      </c>
      <c r="L5" s="188">
        <v>1095680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6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ht="13.5" thickBot="1" x14ac:dyDescent="0.25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34</v>
      </c>
      <c r="C10" s="3" t="s">
        <v>3</v>
      </c>
      <c r="D10" s="3" t="s">
        <v>4</v>
      </c>
      <c r="E10" s="139" t="s">
        <v>147</v>
      </c>
      <c r="F10" s="51"/>
      <c r="G10" s="51"/>
      <c r="H10" s="189" t="s">
        <v>189</v>
      </c>
      <c r="I10" s="1"/>
      <c r="J10" s="51"/>
      <c r="K10" s="167"/>
      <c r="L10" s="192"/>
      <c r="M10" s="193"/>
      <c r="N10" s="223"/>
      <c r="O10" s="231" t="str">
        <f t="shared" ref="O10:O40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SUM(I12:I15)</f>
        <v>460850</v>
      </c>
      <c r="J11" s="34">
        <f t="shared" si="1"/>
        <v>0</v>
      </c>
      <c r="K11" s="168">
        <f t="shared" si="1"/>
        <v>460850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10">
        <v>371020</v>
      </c>
      <c r="J12" s="33">
        <v>0</v>
      </c>
      <c r="K12" s="169">
        <f>SUM(I12:J12)</f>
        <v>371020</v>
      </c>
      <c r="L12" s="110"/>
      <c r="M12" s="33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10">
        <v>89830</v>
      </c>
      <c r="J13" s="33">
        <v>0</v>
      </c>
      <c r="K13" s="169">
        <f t="shared" ref="K13:K14" si="2">SUM(I13:J13)</f>
        <v>89830</v>
      </c>
      <c r="L13" s="110"/>
      <c r="M13" s="33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10"/>
      <c r="J15" s="33"/>
      <c r="K15" s="169"/>
      <c r="L15" s="110"/>
      <c r="M15" s="33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39040</v>
      </c>
      <c r="J16" s="34">
        <f t="shared" si="4"/>
        <v>0</v>
      </c>
      <c r="K16" s="168">
        <f t="shared" si="4"/>
        <v>39040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10">
        <v>39040</v>
      </c>
      <c r="J17" s="33">
        <v>0</v>
      </c>
      <c r="K17" s="169">
        <f>SUM(I17:J17)</f>
        <v>39040</v>
      </c>
      <c r="L17" s="110"/>
      <c r="M17" s="33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1"/>
      <c r="J18" s="48"/>
      <c r="K18" s="170"/>
      <c r="L18" s="111"/>
      <c r="M18" s="48"/>
      <c r="N18" s="211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SUM(I20:I29)</f>
        <v>456000</v>
      </c>
      <c r="J19" s="57">
        <f t="shared" si="5"/>
        <v>0</v>
      </c>
      <c r="K19" s="171">
        <f t="shared" si="5"/>
        <v>456000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2">
        <v>5000</v>
      </c>
      <c r="J20" s="84">
        <v>0</v>
      </c>
      <c r="K20" s="169">
        <f t="shared" ref="K20:K29" si="6">SUM(I20:J20)</f>
        <v>5000</v>
      </c>
      <c r="L20" s="102"/>
      <c r="M20" s="84"/>
      <c r="N20" s="210">
        <f t="shared" ref="N20:N29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2">
        <v>90000</v>
      </c>
      <c r="J21" s="84">
        <v>0</v>
      </c>
      <c r="K21" s="169">
        <f t="shared" si="6"/>
        <v>90000</v>
      </c>
      <c r="L21" s="102"/>
      <c r="M21" s="84"/>
      <c r="N21" s="210">
        <f t="shared" si="7"/>
        <v>0</v>
      </c>
      <c r="O21" s="231">
        <f t="shared" si="0"/>
        <v>0</v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2">
        <v>50000</v>
      </c>
      <c r="J22" s="84">
        <v>0</v>
      </c>
      <c r="K22" s="169">
        <f t="shared" si="6"/>
        <v>50000</v>
      </c>
      <c r="L22" s="102"/>
      <c r="M22" s="84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2">
        <v>102000</v>
      </c>
      <c r="J23" s="84">
        <v>0</v>
      </c>
      <c r="K23" s="169">
        <f t="shared" si="6"/>
        <v>102000</v>
      </c>
      <c r="L23" s="102"/>
      <c r="M23" s="84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2">
        <v>90000</v>
      </c>
      <c r="J24" s="84">
        <v>0</v>
      </c>
      <c r="K24" s="169">
        <f t="shared" si="6"/>
        <v>90000</v>
      </c>
      <c r="L24" s="102"/>
      <c r="M24" s="84"/>
      <c r="N24" s="210">
        <f t="shared" si="7"/>
        <v>0</v>
      </c>
      <c r="O24" s="231">
        <f t="shared" si="0"/>
        <v>0</v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2">
        <v>0</v>
      </c>
      <c r="J25" s="84">
        <v>0</v>
      </c>
      <c r="K25" s="169">
        <f t="shared" si="6"/>
        <v>0</v>
      </c>
      <c r="L25" s="102"/>
      <c r="M25" s="84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2">
        <v>40000</v>
      </c>
      <c r="J26" s="84">
        <v>0</v>
      </c>
      <c r="K26" s="169">
        <f t="shared" si="6"/>
        <v>40000</v>
      </c>
      <c r="L26" s="102"/>
      <c r="M26" s="84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2">
        <v>9000</v>
      </c>
      <c r="J27" s="84">
        <v>0</v>
      </c>
      <c r="K27" s="169">
        <f t="shared" si="6"/>
        <v>9000</v>
      </c>
      <c r="L27" s="102"/>
      <c r="M27" s="84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2">
        <v>70000</v>
      </c>
      <c r="J28" s="84">
        <v>0</v>
      </c>
      <c r="K28" s="169">
        <f t="shared" si="6"/>
        <v>70000</v>
      </c>
      <c r="L28" s="102"/>
      <c r="M28" s="84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3">
        <v>0</v>
      </c>
      <c r="J29" s="86">
        <v>0</v>
      </c>
      <c r="K29" s="169">
        <f t="shared" si="6"/>
        <v>0</v>
      </c>
      <c r="L29" s="103"/>
      <c r="M29" s="86"/>
      <c r="N29" s="210">
        <f t="shared" si="7"/>
        <v>0</v>
      </c>
      <c r="O29" s="231" t="str">
        <f t="shared" si="0"/>
        <v/>
      </c>
    </row>
    <row r="30" spans="2:15" ht="14.25" x14ac:dyDescent="0.2">
      <c r="B30" s="53"/>
      <c r="C30" s="4"/>
      <c r="D30" s="4"/>
      <c r="E30" s="138"/>
      <c r="F30" s="68"/>
      <c r="G30" s="80"/>
      <c r="H30" s="10"/>
      <c r="I30" s="111"/>
      <c r="J30" s="48"/>
      <c r="K30" s="170"/>
      <c r="L30" s="111"/>
      <c r="M30" s="48"/>
      <c r="N30" s="211"/>
      <c r="O30" s="231" t="str">
        <f t="shared" si="0"/>
        <v/>
      </c>
    </row>
    <row r="31" spans="2:15" ht="15" x14ac:dyDescent="0.25">
      <c r="B31" s="53"/>
      <c r="C31" s="4"/>
      <c r="D31" s="4"/>
      <c r="E31" s="4"/>
      <c r="F31" s="59">
        <v>821000</v>
      </c>
      <c r="G31" s="70"/>
      <c r="H31" s="10" t="s">
        <v>12</v>
      </c>
      <c r="I31" s="113">
        <f t="shared" ref="I31:N31" si="8">SUM(I32:I33)</f>
        <v>157000</v>
      </c>
      <c r="J31" s="54">
        <f t="shared" si="8"/>
        <v>0</v>
      </c>
      <c r="K31" s="171">
        <f t="shared" si="8"/>
        <v>157000</v>
      </c>
      <c r="L31" s="113">
        <f t="shared" si="8"/>
        <v>0</v>
      </c>
      <c r="M31" s="54">
        <f t="shared" si="8"/>
        <v>0</v>
      </c>
      <c r="N31" s="212">
        <f t="shared" si="8"/>
        <v>0</v>
      </c>
      <c r="O31" s="235">
        <f t="shared" si="0"/>
        <v>0</v>
      </c>
    </row>
    <row r="32" spans="2:15" ht="14.25" x14ac:dyDescent="0.2">
      <c r="B32" s="52"/>
      <c r="C32" s="8"/>
      <c r="D32" s="8"/>
      <c r="E32" s="8"/>
      <c r="F32" s="60">
        <v>821200</v>
      </c>
      <c r="G32" s="71"/>
      <c r="H32" s="9" t="s">
        <v>13</v>
      </c>
      <c r="I32" s="111">
        <v>0</v>
      </c>
      <c r="J32" s="48">
        <v>0</v>
      </c>
      <c r="K32" s="169">
        <f t="shared" ref="K32:K33" si="9">SUM(I32:J32)</f>
        <v>0</v>
      </c>
      <c r="L32" s="111"/>
      <c r="M32" s="48"/>
      <c r="N32" s="210">
        <f t="shared" ref="N32:N33" si="10">SUM(L32:M32)</f>
        <v>0</v>
      </c>
      <c r="O32" s="231" t="str">
        <f t="shared" si="0"/>
        <v/>
      </c>
    </row>
    <row r="33" spans="2:15" ht="14.25" x14ac:dyDescent="0.2">
      <c r="B33" s="52"/>
      <c r="C33" s="8"/>
      <c r="D33" s="8"/>
      <c r="E33" s="8"/>
      <c r="F33" s="60">
        <v>821300</v>
      </c>
      <c r="G33" s="71"/>
      <c r="H33" s="9" t="s">
        <v>14</v>
      </c>
      <c r="I33" s="111">
        <v>157000</v>
      </c>
      <c r="J33" s="48">
        <v>0</v>
      </c>
      <c r="K33" s="169">
        <f t="shared" si="9"/>
        <v>157000</v>
      </c>
      <c r="L33" s="111"/>
      <c r="M33" s="48"/>
      <c r="N33" s="210">
        <f t="shared" si="10"/>
        <v>0</v>
      </c>
      <c r="O33" s="231">
        <f t="shared" si="0"/>
        <v>0</v>
      </c>
    </row>
    <row r="34" spans="2:15" ht="15" x14ac:dyDescent="0.25">
      <c r="B34" s="52"/>
      <c r="C34" s="8"/>
      <c r="D34" s="8"/>
      <c r="E34" s="8"/>
      <c r="F34" s="60"/>
      <c r="G34" s="71"/>
      <c r="H34" s="9"/>
      <c r="I34" s="113"/>
      <c r="J34" s="54"/>
      <c r="K34" s="171"/>
      <c r="L34" s="113"/>
      <c r="M34" s="54"/>
      <c r="N34" s="212"/>
      <c r="O34" s="231" t="str">
        <f t="shared" si="0"/>
        <v/>
      </c>
    </row>
    <row r="35" spans="2:15" ht="15" x14ac:dyDescent="0.25">
      <c r="B35" s="53"/>
      <c r="C35" s="4"/>
      <c r="D35" s="4"/>
      <c r="E35" s="4"/>
      <c r="F35" s="59"/>
      <c r="G35" s="70"/>
      <c r="H35" s="10" t="s">
        <v>15</v>
      </c>
      <c r="I35" s="113">
        <v>20</v>
      </c>
      <c r="J35" s="54"/>
      <c r="K35" s="171">
        <v>20</v>
      </c>
      <c r="L35" s="113"/>
      <c r="M35" s="54"/>
      <c r="N35" s="212"/>
      <c r="O35" s="231"/>
    </row>
    <row r="36" spans="2:15" ht="15" x14ac:dyDescent="0.25">
      <c r="B36" s="53"/>
      <c r="C36" s="4"/>
      <c r="D36" s="4"/>
      <c r="E36" s="4"/>
      <c r="F36" s="59"/>
      <c r="G36" s="70"/>
      <c r="H36" s="4" t="s">
        <v>24</v>
      </c>
      <c r="I36" s="113">
        <f t="shared" ref="I36:N36" si="11">I11+I16+I19+I31</f>
        <v>1112890</v>
      </c>
      <c r="J36" s="54">
        <f t="shared" si="11"/>
        <v>0</v>
      </c>
      <c r="K36" s="171">
        <f t="shared" si="11"/>
        <v>1112890</v>
      </c>
      <c r="L36" s="113">
        <f t="shared" si="11"/>
        <v>0</v>
      </c>
      <c r="M36" s="54">
        <f t="shared" si="11"/>
        <v>0</v>
      </c>
      <c r="N36" s="212">
        <f t="shared" si="11"/>
        <v>0</v>
      </c>
      <c r="O36" s="235">
        <f t="shared" si="0"/>
        <v>0</v>
      </c>
    </row>
    <row r="37" spans="2:15" ht="15" x14ac:dyDescent="0.25">
      <c r="B37" s="53"/>
      <c r="C37" s="4"/>
      <c r="D37" s="4"/>
      <c r="E37" s="4"/>
      <c r="F37" s="59"/>
      <c r="G37" s="70"/>
      <c r="H37" s="4" t="s">
        <v>16</v>
      </c>
      <c r="I37" s="113">
        <f t="shared" ref="I37:N38" si="12">I36</f>
        <v>1112890</v>
      </c>
      <c r="J37" s="54">
        <f t="shared" si="12"/>
        <v>0</v>
      </c>
      <c r="K37" s="171">
        <f t="shared" si="12"/>
        <v>1112890</v>
      </c>
      <c r="L37" s="113">
        <f t="shared" si="12"/>
        <v>0</v>
      </c>
      <c r="M37" s="54">
        <f t="shared" si="12"/>
        <v>0</v>
      </c>
      <c r="N37" s="212">
        <f t="shared" si="12"/>
        <v>0</v>
      </c>
      <c r="O37" s="235">
        <f t="shared" si="0"/>
        <v>0</v>
      </c>
    </row>
    <row r="38" spans="2:15" ht="15" x14ac:dyDescent="0.25">
      <c r="B38" s="53"/>
      <c r="C38" s="4"/>
      <c r="D38" s="4"/>
      <c r="E38" s="4"/>
      <c r="F38" s="59"/>
      <c r="G38" s="70"/>
      <c r="H38" s="4" t="s">
        <v>17</v>
      </c>
      <c r="I38" s="113">
        <f t="shared" si="12"/>
        <v>1112890</v>
      </c>
      <c r="J38" s="54">
        <f t="shared" si="12"/>
        <v>0</v>
      </c>
      <c r="K38" s="171">
        <f t="shared" si="12"/>
        <v>1112890</v>
      </c>
      <c r="L38" s="113">
        <f t="shared" si="12"/>
        <v>0</v>
      </c>
      <c r="M38" s="54">
        <f t="shared" si="12"/>
        <v>0</v>
      </c>
      <c r="N38" s="212">
        <f t="shared" si="12"/>
        <v>0</v>
      </c>
      <c r="O38" s="235">
        <f t="shared" si="0"/>
        <v>0</v>
      </c>
    </row>
    <row r="39" spans="2:15" ht="15" thickBot="1" x14ac:dyDescent="0.25">
      <c r="B39" s="6"/>
      <c r="C39" s="7"/>
      <c r="D39" s="7"/>
      <c r="E39" s="7"/>
      <c r="F39" s="61"/>
      <c r="G39" s="72"/>
      <c r="H39" s="7"/>
      <c r="I39" s="6"/>
      <c r="J39" s="7"/>
      <c r="K39" s="175"/>
      <c r="L39" s="191" t="str">
        <f>IF(L38&gt;L5,"PROBIJEN LIMIT!!!","")</f>
        <v/>
      </c>
      <c r="M39" s="7"/>
      <c r="N39" s="222"/>
      <c r="O39" s="234" t="str">
        <f t="shared" si="0"/>
        <v/>
      </c>
    </row>
    <row r="40" spans="2:15" ht="14.25" x14ac:dyDescent="0.2">
      <c r="F40" s="62"/>
      <c r="G40" s="73"/>
      <c r="I40" s="129"/>
      <c r="K40" s="94"/>
      <c r="L40" s="129"/>
      <c r="N40" s="94"/>
      <c r="O40" s="240" t="str">
        <f t="shared" si="0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B1:O41"/>
  <sheetViews>
    <sheetView zoomScaleNormal="100" workbookViewId="0">
      <selection activeCell="L40" sqref="L40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220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13</v>
      </c>
      <c r="E5" s="263"/>
      <c r="F5" s="187"/>
      <c r="G5" s="187"/>
      <c r="I5" s="186" t="s">
        <v>203</v>
      </c>
      <c r="L5" s="188">
        <v>10163300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1.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35</v>
      </c>
      <c r="C10" s="3" t="s">
        <v>3</v>
      </c>
      <c r="D10" s="3" t="s">
        <v>4</v>
      </c>
      <c r="E10" s="139" t="s">
        <v>148</v>
      </c>
      <c r="F10" s="51"/>
      <c r="G10" s="51"/>
      <c r="H10" s="189" t="s">
        <v>190</v>
      </c>
      <c r="I10" s="1"/>
      <c r="J10" s="51"/>
      <c r="K10" s="167"/>
      <c r="L10" s="1"/>
      <c r="M10" s="51"/>
      <c r="N10" s="208"/>
      <c r="O10" s="231" t="str">
        <f t="shared" ref="O10:O27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SUM(I12:I15)</f>
        <v>7553350</v>
      </c>
      <c r="J11" s="34">
        <f t="shared" si="1"/>
        <v>0</v>
      </c>
      <c r="K11" s="168">
        <f t="shared" si="1"/>
        <v>7553350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10">
        <v>6476910</v>
      </c>
      <c r="J12" s="33">
        <v>0</v>
      </c>
      <c r="K12" s="169">
        <f>SUM(I12:J12)</f>
        <v>6476910</v>
      </c>
      <c r="L12" s="110"/>
      <c r="M12" s="33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10">
        <v>1076440</v>
      </c>
      <c r="J13" s="33">
        <v>0</v>
      </c>
      <c r="K13" s="169">
        <f t="shared" ref="K13:K14" si="2">SUM(I13:J13)</f>
        <v>1076440</v>
      </c>
      <c r="L13" s="110"/>
      <c r="M13" s="33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10"/>
      <c r="J15" s="33"/>
      <c r="K15" s="169"/>
      <c r="L15" s="110"/>
      <c r="M15" s="33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>I17+I18</f>
        <v>1039220</v>
      </c>
      <c r="J16" s="34">
        <f t="shared" ref="J16:N16" si="4">J17+J18</f>
        <v>0</v>
      </c>
      <c r="K16" s="168">
        <f t="shared" si="4"/>
        <v>1039220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10">
        <v>1029220</v>
      </c>
      <c r="J17" s="33">
        <v>0</v>
      </c>
      <c r="K17" s="169">
        <f>SUM(I17:J17)</f>
        <v>1029220</v>
      </c>
      <c r="L17" s="110"/>
      <c r="M17" s="33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>
        <v>612100</v>
      </c>
      <c r="G18" s="71" t="s">
        <v>255</v>
      </c>
      <c r="H18" s="148" t="s">
        <v>256</v>
      </c>
      <c r="I18" s="110">
        <v>10000</v>
      </c>
      <c r="J18" s="33">
        <v>0</v>
      </c>
      <c r="K18" s="169">
        <f>SUM(I18:J18)</f>
        <v>10000</v>
      </c>
      <c r="L18" s="110"/>
      <c r="M18" s="33"/>
      <c r="N18" s="210">
        <f>SUM(L18:M18)</f>
        <v>0</v>
      </c>
      <c r="O18" s="231">
        <f t="shared" si="0"/>
        <v>0</v>
      </c>
    </row>
    <row r="19" spans="2:15" ht="14.25" x14ac:dyDescent="0.2">
      <c r="B19" s="52"/>
      <c r="C19" s="8"/>
      <c r="D19" s="8"/>
      <c r="E19" s="8"/>
      <c r="F19" s="60"/>
      <c r="G19" s="71"/>
      <c r="H19" s="9"/>
      <c r="I19" s="111"/>
      <c r="J19" s="48"/>
      <c r="K19" s="170"/>
      <c r="L19" s="111"/>
      <c r="M19" s="48"/>
      <c r="N19" s="211"/>
      <c r="O19" s="231" t="str">
        <f t="shared" si="0"/>
        <v/>
      </c>
    </row>
    <row r="20" spans="2:15" ht="15" x14ac:dyDescent="0.25">
      <c r="B20" s="53"/>
      <c r="C20" s="4"/>
      <c r="D20" s="4"/>
      <c r="E20" s="4"/>
      <c r="F20" s="59">
        <v>613000</v>
      </c>
      <c r="G20" s="70"/>
      <c r="H20" s="10" t="s">
        <v>58</v>
      </c>
      <c r="I20" s="113">
        <f t="shared" ref="I20:N20" si="5">SUM(I21:I30)</f>
        <v>951500</v>
      </c>
      <c r="J20" s="54">
        <f t="shared" si="5"/>
        <v>0</v>
      </c>
      <c r="K20" s="171">
        <f t="shared" si="5"/>
        <v>951500</v>
      </c>
      <c r="L20" s="113">
        <f t="shared" si="5"/>
        <v>0</v>
      </c>
      <c r="M20" s="54">
        <f t="shared" si="5"/>
        <v>0</v>
      </c>
      <c r="N20" s="212">
        <f t="shared" si="5"/>
        <v>0</v>
      </c>
      <c r="O20" s="235">
        <f t="shared" si="0"/>
        <v>0</v>
      </c>
    </row>
    <row r="21" spans="2:15" ht="14.25" x14ac:dyDescent="0.2">
      <c r="B21" s="52"/>
      <c r="C21" s="8"/>
      <c r="D21" s="8"/>
      <c r="E21" s="8"/>
      <c r="F21" s="60">
        <v>613100</v>
      </c>
      <c r="G21" s="71"/>
      <c r="H21" s="9" t="s">
        <v>6</v>
      </c>
      <c r="I21" s="102">
        <v>12000</v>
      </c>
      <c r="J21" s="84">
        <v>0</v>
      </c>
      <c r="K21" s="169">
        <f t="shared" ref="K21:K30" si="6">SUM(I21:J21)</f>
        <v>12000</v>
      </c>
      <c r="L21" s="102"/>
      <c r="M21" s="84"/>
      <c r="N21" s="210">
        <f t="shared" ref="N21:N30" si="7">SUM(L21:M21)</f>
        <v>0</v>
      </c>
      <c r="O21" s="231">
        <f t="shared" si="0"/>
        <v>0</v>
      </c>
    </row>
    <row r="22" spans="2:15" ht="14.25" x14ac:dyDescent="0.2">
      <c r="B22" s="52"/>
      <c r="C22" s="8"/>
      <c r="D22" s="8"/>
      <c r="E22" s="8"/>
      <c r="F22" s="60">
        <v>613200</v>
      </c>
      <c r="G22" s="71"/>
      <c r="H22" s="9" t="s">
        <v>7</v>
      </c>
      <c r="I22" s="102">
        <v>95000</v>
      </c>
      <c r="J22" s="84">
        <v>0</v>
      </c>
      <c r="K22" s="169">
        <f t="shared" si="6"/>
        <v>95000</v>
      </c>
      <c r="L22" s="102"/>
      <c r="M22" s="84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613300</v>
      </c>
      <c r="G23" s="71"/>
      <c r="H23" s="9" t="s">
        <v>70</v>
      </c>
      <c r="I23" s="102">
        <v>85000</v>
      </c>
      <c r="J23" s="84">
        <v>0</v>
      </c>
      <c r="K23" s="169">
        <f t="shared" si="6"/>
        <v>85000</v>
      </c>
      <c r="L23" s="102"/>
      <c r="M23" s="84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613400</v>
      </c>
      <c r="G24" s="71"/>
      <c r="H24" s="9" t="s">
        <v>59</v>
      </c>
      <c r="I24" s="102">
        <v>220000</v>
      </c>
      <c r="J24" s="84">
        <v>0</v>
      </c>
      <c r="K24" s="169">
        <f t="shared" si="6"/>
        <v>220000</v>
      </c>
      <c r="L24" s="102"/>
      <c r="M24" s="84"/>
      <c r="N24" s="210">
        <f t="shared" si="7"/>
        <v>0</v>
      </c>
      <c r="O24" s="231">
        <f t="shared" si="0"/>
        <v>0</v>
      </c>
    </row>
    <row r="25" spans="2:15" ht="14.25" x14ac:dyDescent="0.2">
      <c r="B25" s="52"/>
      <c r="C25" s="8"/>
      <c r="D25" s="8"/>
      <c r="E25" s="8"/>
      <c r="F25" s="60">
        <v>613500</v>
      </c>
      <c r="G25" s="71"/>
      <c r="H25" s="9" t="s">
        <v>8</v>
      </c>
      <c r="I25" s="102">
        <v>160000</v>
      </c>
      <c r="J25" s="84">
        <v>0</v>
      </c>
      <c r="K25" s="169">
        <f t="shared" si="6"/>
        <v>160000</v>
      </c>
      <c r="L25" s="102"/>
      <c r="M25" s="84"/>
      <c r="N25" s="210">
        <f t="shared" si="7"/>
        <v>0</v>
      </c>
      <c r="O25" s="231">
        <f t="shared" si="0"/>
        <v>0</v>
      </c>
    </row>
    <row r="26" spans="2:15" ht="14.25" x14ac:dyDescent="0.2">
      <c r="B26" s="52"/>
      <c r="C26" s="8"/>
      <c r="D26" s="8"/>
      <c r="E26" s="8"/>
      <c r="F26" s="60">
        <v>613600</v>
      </c>
      <c r="G26" s="71"/>
      <c r="H26" s="9" t="s">
        <v>71</v>
      </c>
      <c r="I26" s="102">
        <v>2250</v>
      </c>
      <c r="J26" s="84">
        <v>0</v>
      </c>
      <c r="K26" s="169">
        <f t="shared" si="6"/>
        <v>2250</v>
      </c>
      <c r="L26" s="102"/>
      <c r="M26" s="84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613700</v>
      </c>
      <c r="G27" s="71"/>
      <c r="H27" s="9" t="s">
        <v>9</v>
      </c>
      <c r="I27" s="102">
        <v>105000</v>
      </c>
      <c r="J27" s="84">
        <v>0</v>
      </c>
      <c r="K27" s="169">
        <f t="shared" si="6"/>
        <v>105000</v>
      </c>
      <c r="L27" s="102"/>
      <c r="M27" s="84"/>
      <c r="N27" s="210">
        <f t="shared" si="7"/>
        <v>0</v>
      </c>
      <c r="O27" s="231">
        <f t="shared" si="0"/>
        <v>0</v>
      </c>
    </row>
    <row r="28" spans="2:15" ht="14.25" x14ac:dyDescent="0.2">
      <c r="B28" s="52"/>
      <c r="C28" s="8"/>
      <c r="D28" s="8"/>
      <c r="E28" s="8"/>
      <c r="F28" s="60">
        <v>613800</v>
      </c>
      <c r="G28" s="71"/>
      <c r="H28" s="9" t="s">
        <v>60</v>
      </c>
      <c r="I28" s="102">
        <v>30000</v>
      </c>
      <c r="J28" s="84">
        <v>0</v>
      </c>
      <c r="K28" s="169">
        <f t="shared" si="6"/>
        <v>30000</v>
      </c>
      <c r="L28" s="102"/>
      <c r="M28" s="84"/>
      <c r="N28" s="210">
        <f t="shared" si="7"/>
        <v>0</v>
      </c>
      <c r="O28" s="231">
        <f t="shared" ref="O28:O41" si="8">IF(K28=0,"",N28/K28*100)</f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9" t="s">
        <v>61</v>
      </c>
      <c r="I29" s="102">
        <v>242250</v>
      </c>
      <c r="J29" s="84">
        <v>0</v>
      </c>
      <c r="K29" s="169">
        <f t="shared" si="6"/>
        <v>242250</v>
      </c>
      <c r="L29" s="102"/>
      <c r="M29" s="84"/>
      <c r="N29" s="210">
        <f t="shared" si="7"/>
        <v>0</v>
      </c>
      <c r="O29" s="231">
        <f t="shared" si="8"/>
        <v>0</v>
      </c>
    </row>
    <row r="30" spans="2:15" ht="14.25" x14ac:dyDescent="0.2">
      <c r="B30" s="52"/>
      <c r="C30" s="8"/>
      <c r="D30" s="8"/>
      <c r="E30" s="8"/>
      <c r="F30" s="60">
        <v>613900</v>
      </c>
      <c r="G30" s="71"/>
      <c r="H30" s="151" t="s">
        <v>84</v>
      </c>
      <c r="I30" s="103">
        <v>0</v>
      </c>
      <c r="J30" s="86">
        <v>0</v>
      </c>
      <c r="K30" s="169">
        <f t="shared" si="6"/>
        <v>0</v>
      </c>
      <c r="L30" s="103"/>
      <c r="M30" s="86"/>
      <c r="N30" s="210">
        <f t="shared" si="7"/>
        <v>0</v>
      </c>
      <c r="O30" s="231" t="str">
        <f t="shared" si="8"/>
        <v/>
      </c>
    </row>
    <row r="31" spans="2:15" ht="14.25" x14ac:dyDescent="0.2">
      <c r="B31" s="53"/>
      <c r="C31" s="4"/>
      <c r="D31" s="4"/>
      <c r="E31" s="138"/>
      <c r="F31" s="68"/>
      <c r="G31" s="80"/>
      <c r="H31" s="10"/>
      <c r="I31" s="111"/>
      <c r="J31" s="48"/>
      <c r="K31" s="170"/>
      <c r="L31" s="111"/>
      <c r="M31" s="48"/>
      <c r="N31" s="211"/>
      <c r="O31" s="231" t="str">
        <f t="shared" si="8"/>
        <v/>
      </c>
    </row>
    <row r="32" spans="2:15" ht="15" x14ac:dyDescent="0.25">
      <c r="B32" s="53"/>
      <c r="C32" s="4"/>
      <c r="D32" s="4"/>
      <c r="E32" s="4"/>
      <c r="F32" s="59">
        <v>821000</v>
      </c>
      <c r="G32" s="70"/>
      <c r="H32" s="10" t="s">
        <v>12</v>
      </c>
      <c r="I32" s="113">
        <f t="shared" ref="I32:N32" si="9">SUM(I33:I34)</f>
        <v>117000</v>
      </c>
      <c r="J32" s="54">
        <f t="shared" si="9"/>
        <v>0</v>
      </c>
      <c r="K32" s="171">
        <f t="shared" si="9"/>
        <v>117000</v>
      </c>
      <c r="L32" s="113">
        <f t="shared" si="9"/>
        <v>0</v>
      </c>
      <c r="M32" s="54">
        <f t="shared" si="9"/>
        <v>0</v>
      </c>
      <c r="N32" s="212">
        <f t="shared" si="9"/>
        <v>0</v>
      </c>
      <c r="O32" s="235">
        <f t="shared" si="8"/>
        <v>0</v>
      </c>
    </row>
    <row r="33" spans="2:15" ht="14.25" x14ac:dyDescent="0.2">
      <c r="B33" s="52"/>
      <c r="C33" s="8"/>
      <c r="D33" s="8"/>
      <c r="E33" s="8"/>
      <c r="F33" s="60">
        <v>821200</v>
      </c>
      <c r="G33" s="71"/>
      <c r="H33" s="9" t="s">
        <v>13</v>
      </c>
      <c r="I33" s="111">
        <v>10000</v>
      </c>
      <c r="J33" s="48">
        <v>0</v>
      </c>
      <c r="K33" s="169">
        <f t="shared" ref="K33:K34" si="10">SUM(I33:J33)</f>
        <v>10000</v>
      </c>
      <c r="L33" s="111"/>
      <c r="M33" s="48"/>
      <c r="N33" s="210">
        <f t="shared" ref="N33:N34" si="11">SUM(L33:M33)</f>
        <v>0</v>
      </c>
      <c r="O33" s="231">
        <f t="shared" si="8"/>
        <v>0</v>
      </c>
    </row>
    <row r="34" spans="2:15" ht="14.25" x14ac:dyDescent="0.2">
      <c r="B34" s="52"/>
      <c r="C34" s="8"/>
      <c r="D34" s="8"/>
      <c r="E34" s="8"/>
      <c r="F34" s="60">
        <v>821300</v>
      </c>
      <c r="G34" s="71"/>
      <c r="H34" s="9" t="s">
        <v>14</v>
      </c>
      <c r="I34" s="111">
        <v>107000</v>
      </c>
      <c r="J34" s="48">
        <v>0</v>
      </c>
      <c r="K34" s="169">
        <f t="shared" si="10"/>
        <v>107000</v>
      </c>
      <c r="L34" s="111"/>
      <c r="M34" s="48"/>
      <c r="N34" s="210">
        <f t="shared" si="11"/>
        <v>0</v>
      </c>
      <c r="O34" s="231">
        <f t="shared" si="8"/>
        <v>0</v>
      </c>
    </row>
    <row r="35" spans="2:15" ht="15" x14ac:dyDescent="0.25">
      <c r="B35" s="52"/>
      <c r="C35" s="8"/>
      <c r="D35" s="8"/>
      <c r="E35" s="8"/>
      <c r="F35" s="60"/>
      <c r="G35" s="71"/>
      <c r="H35" s="9"/>
      <c r="I35" s="113"/>
      <c r="J35" s="54"/>
      <c r="K35" s="171"/>
      <c r="L35" s="113"/>
      <c r="M35" s="54"/>
      <c r="N35" s="212"/>
      <c r="O35" s="231" t="str">
        <f t="shared" si="8"/>
        <v/>
      </c>
    </row>
    <row r="36" spans="2:15" ht="15" x14ac:dyDescent="0.25">
      <c r="B36" s="53"/>
      <c r="C36" s="4"/>
      <c r="D36" s="4"/>
      <c r="E36" s="4"/>
      <c r="F36" s="59"/>
      <c r="G36" s="70"/>
      <c r="H36" s="10" t="s">
        <v>15</v>
      </c>
      <c r="I36" s="114" t="s">
        <v>303</v>
      </c>
      <c r="J36" s="49"/>
      <c r="K36" s="172" t="s">
        <v>303</v>
      </c>
      <c r="L36" s="114"/>
      <c r="M36" s="49"/>
      <c r="N36" s="213"/>
      <c r="O36" s="231"/>
    </row>
    <row r="37" spans="2:15" ht="15" x14ac:dyDescent="0.25">
      <c r="B37" s="53"/>
      <c r="C37" s="4"/>
      <c r="D37" s="4"/>
      <c r="E37" s="4"/>
      <c r="F37" s="59"/>
      <c r="G37" s="70"/>
      <c r="H37" s="4" t="s">
        <v>24</v>
      </c>
      <c r="I37" s="113">
        <f t="shared" ref="I37:N37" si="12">I11+I16+I20+I32</f>
        <v>9661070</v>
      </c>
      <c r="J37" s="54">
        <f t="shared" si="12"/>
        <v>0</v>
      </c>
      <c r="K37" s="171">
        <f t="shared" si="12"/>
        <v>9661070</v>
      </c>
      <c r="L37" s="113">
        <f t="shared" si="12"/>
        <v>0</v>
      </c>
      <c r="M37" s="54">
        <f t="shared" si="12"/>
        <v>0</v>
      </c>
      <c r="N37" s="212">
        <f t="shared" si="12"/>
        <v>0</v>
      </c>
      <c r="O37" s="235">
        <f t="shared" si="8"/>
        <v>0</v>
      </c>
    </row>
    <row r="38" spans="2:15" ht="15" x14ac:dyDescent="0.25">
      <c r="B38" s="53"/>
      <c r="C38" s="4"/>
      <c r="D38" s="4"/>
      <c r="E38" s="4"/>
      <c r="F38" s="59"/>
      <c r="G38" s="70"/>
      <c r="H38" s="4" t="s">
        <v>16</v>
      </c>
      <c r="I38" s="113">
        <f t="shared" ref="I38:N39" si="13">I37</f>
        <v>9661070</v>
      </c>
      <c r="J38" s="54">
        <f t="shared" si="13"/>
        <v>0</v>
      </c>
      <c r="K38" s="171">
        <f t="shared" si="13"/>
        <v>9661070</v>
      </c>
      <c r="L38" s="113">
        <f t="shared" si="13"/>
        <v>0</v>
      </c>
      <c r="M38" s="54">
        <f t="shared" si="13"/>
        <v>0</v>
      </c>
      <c r="N38" s="212">
        <f t="shared" si="13"/>
        <v>0</v>
      </c>
      <c r="O38" s="235">
        <f t="shared" si="8"/>
        <v>0</v>
      </c>
    </row>
    <row r="39" spans="2:15" ht="15" x14ac:dyDescent="0.25">
      <c r="B39" s="53"/>
      <c r="C39" s="4"/>
      <c r="D39" s="4"/>
      <c r="E39" s="4"/>
      <c r="F39" s="59"/>
      <c r="G39" s="70"/>
      <c r="H39" s="4" t="s">
        <v>17</v>
      </c>
      <c r="I39" s="113">
        <f t="shared" si="13"/>
        <v>9661070</v>
      </c>
      <c r="J39" s="54">
        <f t="shared" si="13"/>
        <v>0</v>
      </c>
      <c r="K39" s="171">
        <f t="shared" si="13"/>
        <v>9661070</v>
      </c>
      <c r="L39" s="113">
        <f t="shared" si="13"/>
        <v>0</v>
      </c>
      <c r="M39" s="54">
        <f t="shared" si="13"/>
        <v>0</v>
      </c>
      <c r="N39" s="212">
        <f t="shared" si="13"/>
        <v>0</v>
      </c>
      <c r="O39" s="235">
        <f t="shared" si="8"/>
        <v>0</v>
      </c>
    </row>
    <row r="40" spans="2:15" ht="15" thickBot="1" x14ac:dyDescent="0.25">
      <c r="B40" s="6"/>
      <c r="C40" s="7"/>
      <c r="D40" s="7"/>
      <c r="E40" s="7"/>
      <c r="F40" s="61"/>
      <c r="G40" s="72"/>
      <c r="H40" s="7"/>
      <c r="I40" s="6"/>
      <c r="J40" s="7"/>
      <c r="K40" s="175"/>
      <c r="L40" s="191" t="str">
        <f>IF(L39&gt;L5,"PROBIJEN LIMIT!!!","")</f>
        <v/>
      </c>
      <c r="M40" s="7"/>
      <c r="N40" s="222"/>
      <c r="O40" s="234" t="str">
        <f t="shared" si="8"/>
        <v/>
      </c>
    </row>
    <row r="41" spans="2:15" ht="14.25" x14ac:dyDescent="0.2">
      <c r="F41" s="62"/>
      <c r="G41" s="73"/>
      <c r="K41" s="94"/>
      <c r="N41" s="94"/>
      <c r="O41" s="240" t="str">
        <f t="shared" si="8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B1:O198"/>
  <sheetViews>
    <sheetView zoomScaleNormal="100" workbookViewId="0">
      <selection activeCell="N12" sqref="N12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221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14</v>
      </c>
      <c r="E5" s="263"/>
      <c r="F5" s="187"/>
      <c r="G5" s="187"/>
      <c r="I5" s="186" t="s">
        <v>203</v>
      </c>
      <c r="L5" s="188">
        <v>2847920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3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36</v>
      </c>
      <c r="C10" s="3" t="s">
        <v>3</v>
      </c>
      <c r="D10" s="3" t="s">
        <v>4</v>
      </c>
      <c r="E10" s="139" t="s">
        <v>149</v>
      </c>
      <c r="F10" s="51"/>
      <c r="G10" s="51"/>
      <c r="H10" s="189" t="s">
        <v>191</v>
      </c>
      <c r="I10" s="118"/>
      <c r="J10" s="23"/>
      <c r="K10" s="174"/>
      <c r="L10" s="118"/>
      <c r="M10" s="23"/>
      <c r="N10" s="224"/>
      <c r="O10" s="231" t="str">
        <f t="shared" ref="O10:O59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SUM(I12:I15)</f>
        <v>198160</v>
      </c>
      <c r="J11" s="34">
        <f t="shared" si="1"/>
        <v>0</v>
      </c>
      <c r="K11" s="168">
        <f t="shared" si="1"/>
        <v>198160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22">
        <v>171890</v>
      </c>
      <c r="J12" s="36">
        <v>0</v>
      </c>
      <c r="K12" s="169">
        <f>SUM(I12:J12)</f>
        <v>171890</v>
      </c>
      <c r="L12" s="122"/>
      <c r="M12" s="36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22">
        <v>26270</v>
      </c>
      <c r="J13" s="36">
        <v>0</v>
      </c>
      <c r="K13" s="169">
        <f t="shared" ref="K13:K14" si="2">SUM(I13:J13)</f>
        <v>26270</v>
      </c>
      <c r="L13" s="122"/>
      <c r="M13" s="36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4.25" x14ac:dyDescent="0.2">
      <c r="B15" s="52"/>
      <c r="C15" s="8"/>
      <c r="D15" s="8"/>
      <c r="E15" s="8"/>
      <c r="F15" s="60"/>
      <c r="G15" s="71"/>
      <c r="H15" s="9"/>
      <c r="I15" s="122"/>
      <c r="J15" s="36"/>
      <c r="K15" s="169"/>
      <c r="L15" s="122"/>
      <c r="M15" s="36"/>
      <c r="N15" s="210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18220</v>
      </c>
      <c r="J16" s="34">
        <f t="shared" si="4"/>
        <v>0</v>
      </c>
      <c r="K16" s="168">
        <f t="shared" si="4"/>
        <v>18220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22">
        <v>18220</v>
      </c>
      <c r="J17" s="36">
        <v>0</v>
      </c>
      <c r="K17" s="169">
        <f>SUM(I17:J17)</f>
        <v>18220</v>
      </c>
      <c r="L17" s="122"/>
      <c r="M17" s="36"/>
      <c r="N17" s="210">
        <f>SUM(L17:M17)</f>
        <v>0</v>
      </c>
      <c r="O17" s="231">
        <f t="shared" si="0"/>
        <v>0</v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9"/>
      <c r="J18" s="56"/>
      <c r="K18" s="170"/>
      <c r="L18" s="119"/>
      <c r="M18" s="56"/>
      <c r="N18" s="211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SUM(I20:I31)</f>
        <v>161300</v>
      </c>
      <c r="J19" s="57">
        <f t="shared" si="5"/>
        <v>0</v>
      </c>
      <c r="K19" s="171">
        <f t="shared" si="5"/>
        <v>161300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11">
        <v>4000</v>
      </c>
      <c r="J20" s="48">
        <v>0</v>
      </c>
      <c r="K20" s="169">
        <f t="shared" ref="K20:K31" si="6">SUM(I20:J20)</f>
        <v>4000</v>
      </c>
      <c r="L20" s="111"/>
      <c r="M20" s="48"/>
      <c r="N20" s="210">
        <f t="shared" ref="N20:N31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11">
        <v>0</v>
      </c>
      <c r="J21" s="48">
        <v>0</v>
      </c>
      <c r="K21" s="169">
        <f t="shared" si="6"/>
        <v>0</v>
      </c>
      <c r="L21" s="111"/>
      <c r="M21" s="48"/>
      <c r="N21" s="210">
        <f t="shared" si="7"/>
        <v>0</v>
      </c>
      <c r="O21" s="231" t="str">
        <f t="shared" si="0"/>
        <v/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11">
        <v>2800</v>
      </c>
      <c r="J22" s="48">
        <v>0</v>
      </c>
      <c r="K22" s="169">
        <f t="shared" si="6"/>
        <v>2800</v>
      </c>
      <c r="L22" s="111"/>
      <c r="M22" s="48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11">
        <v>4000</v>
      </c>
      <c r="J23" s="48">
        <v>0</v>
      </c>
      <c r="K23" s="169">
        <f t="shared" si="6"/>
        <v>4000</v>
      </c>
      <c r="L23" s="111"/>
      <c r="M23" s="48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11">
        <v>0</v>
      </c>
      <c r="J24" s="48">
        <v>0</v>
      </c>
      <c r="K24" s="169">
        <f t="shared" si="6"/>
        <v>0</v>
      </c>
      <c r="L24" s="111"/>
      <c r="M24" s="48"/>
      <c r="N24" s="210">
        <f t="shared" si="7"/>
        <v>0</v>
      </c>
      <c r="O24" s="231" t="str">
        <f t="shared" si="0"/>
        <v/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11">
        <v>0</v>
      </c>
      <c r="J25" s="48">
        <v>0</v>
      </c>
      <c r="K25" s="169">
        <f t="shared" si="6"/>
        <v>0</v>
      </c>
      <c r="L25" s="111"/>
      <c r="M25" s="48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11">
        <v>1000</v>
      </c>
      <c r="J26" s="48">
        <v>0</v>
      </c>
      <c r="K26" s="169">
        <f t="shared" si="6"/>
        <v>1000</v>
      </c>
      <c r="L26" s="111"/>
      <c r="M26" s="48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11">
        <v>0</v>
      </c>
      <c r="J27" s="48">
        <v>0</v>
      </c>
      <c r="K27" s="169">
        <f t="shared" si="6"/>
        <v>0</v>
      </c>
      <c r="L27" s="111"/>
      <c r="M27" s="48"/>
      <c r="N27" s="210">
        <f t="shared" si="7"/>
        <v>0</v>
      </c>
      <c r="O27" s="231" t="str">
        <f t="shared" si="0"/>
        <v/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11">
        <v>20000</v>
      </c>
      <c r="J28" s="48">
        <v>0</v>
      </c>
      <c r="K28" s="169">
        <f t="shared" si="6"/>
        <v>20000</v>
      </c>
      <c r="L28" s="111"/>
      <c r="M28" s="48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 t="s">
        <v>166</v>
      </c>
      <c r="H29" s="147" t="s">
        <v>165</v>
      </c>
      <c r="I29" s="111">
        <v>44500</v>
      </c>
      <c r="J29" s="48">
        <v>0</v>
      </c>
      <c r="K29" s="169">
        <f t="shared" si="6"/>
        <v>44500</v>
      </c>
      <c r="L29" s="111"/>
      <c r="M29" s="48"/>
      <c r="N29" s="210">
        <f t="shared" si="7"/>
        <v>0</v>
      </c>
      <c r="O29" s="231">
        <f t="shared" si="0"/>
        <v>0</v>
      </c>
    </row>
    <row r="30" spans="2:15" ht="14.25" x14ac:dyDescent="0.2">
      <c r="B30" s="153"/>
      <c r="C30" s="123"/>
      <c r="D30" s="123"/>
      <c r="E30" s="123"/>
      <c r="F30" s="154">
        <v>613900</v>
      </c>
      <c r="G30" s="155" t="s">
        <v>170</v>
      </c>
      <c r="H30" s="106" t="s">
        <v>171</v>
      </c>
      <c r="I30" s="102">
        <v>85000</v>
      </c>
      <c r="J30" s="84">
        <v>0</v>
      </c>
      <c r="K30" s="156">
        <f t="shared" si="6"/>
        <v>85000</v>
      </c>
      <c r="L30" s="102"/>
      <c r="M30" s="84"/>
      <c r="N30" s="225">
        <f t="shared" si="7"/>
        <v>0</v>
      </c>
      <c r="O30" s="231">
        <f t="shared" si="0"/>
        <v>0</v>
      </c>
    </row>
    <row r="31" spans="2:15" ht="14.25" x14ac:dyDescent="0.2">
      <c r="B31" s="52"/>
      <c r="C31" s="8"/>
      <c r="D31" s="8"/>
      <c r="E31" s="8"/>
      <c r="F31" s="60">
        <v>613900</v>
      </c>
      <c r="G31" s="71"/>
      <c r="H31" s="151" t="s">
        <v>84</v>
      </c>
      <c r="I31" s="120">
        <v>0</v>
      </c>
      <c r="J31" s="24">
        <v>0</v>
      </c>
      <c r="K31" s="169">
        <f t="shared" si="6"/>
        <v>0</v>
      </c>
      <c r="L31" s="120"/>
      <c r="M31" s="24"/>
      <c r="N31" s="210">
        <f t="shared" si="7"/>
        <v>0</v>
      </c>
      <c r="O31" s="231" t="str">
        <f t="shared" si="0"/>
        <v/>
      </c>
    </row>
    <row r="32" spans="2:15" ht="14.25" x14ac:dyDescent="0.2">
      <c r="B32" s="53"/>
      <c r="C32" s="4"/>
      <c r="D32" s="4"/>
      <c r="E32" s="138"/>
      <c r="F32" s="68"/>
      <c r="G32" s="80"/>
      <c r="H32" s="10"/>
      <c r="I32" s="119"/>
      <c r="J32" s="56"/>
      <c r="K32" s="170"/>
      <c r="L32" s="119"/>
      <c r="M32" s="56"/>
      <c r="N32" s="211"/>
      <c r="O32" s="231" t="str">
        <f t="shared" si="0"/>
        <v/>
      </c>
    </row>
    <row r="33" spans="2:15" ht="15" x14ac:dyDescent="0.25">
      <c r="B33" s="53"/>
      <c r="C33" s="4"/>
      <c r="D33" s="4"/>
      <c r="E33" s="4"/>
      <c r="F33" s="59">
        <v>821000</v>
      </c>
      <c r="G33" s="70"/>
      <c r="H33" s="10" t="s">
        <v>12</v>
      </c>
      <c r="I33" s="113">
        <f t="shared" ref="I33:N33" si="8">SUM(I34:I35)</f>
        <v>3000</v>
      </c>
      <c r="J33" s="54">
        <f t="shared" si="8"/>
        <v>0</v>
      </c>
      <c r="K33" s="171">
        <f t="shared" si="8"/>
        <v>3000</v>
      </c>
      <c r="L33" s="113">
        <f t="shared" si="8"/>
        <v>0</v>
      </c>
      <c r="M33" s="54">
        <f t="shared" si="8"/>
        <v>0</v>
      </c>
      <c r="N33" s="212">
        <f t="shared" si="8"/>
        <v>0</v>
      </c>
      <c r="O33" s="235">
        <f t="shared" si="0"/>
        <v>0</v>
      </c>
    </row>
    <row r="34" spans="2:15" ht="14.25" x14ac:dyDescent="0.2">
      <c r="B34" s="52"/>
      <c r="C34" s="8"/>
      <c r="D34" s="8"/>
      <c r="E34" s="8"/>
      <c r="F34" s="60">
        <v>821200</v>
      </c>
      <c r="G34" s="71"/>
      <c r="H34" s="9" t="s">
        <v>13</v>
      </c>
      <c r="I34" s="119">
        <v>0</v>
      </c>
      <c r="J34" s="56">
        <v>0</v>
      </c>
      <c r="K34" s="169">
        <f t="shared" ref="K34:K35" si="9">SUM(I34:J34)</f>
        <v>0</v>
      </c>
      <c r="L34" s="119"/>
      <c r="M34" s="56"/>
      <c r="N34" s="210">
        <f t="shared" ref="N34:N35" si="10">SUM(L34:M34)</f>
        <v>0</v>
      </c>
      <c r="O34" s="231" t="str">
        <f t="shared" si="0"/>
        <v/>
      </c>
    </row>
    <row r="35" spans="2:15" ht="14.25" x14ac:dyDescent="0.2">
      <c r="B35" s="52"/>
      <c r="C35" s="8"/>
      <c r="D35" s="8"/>
      <c r="E35" s="8"/>
      <c r="F35" s="60">
        <v>821300</v>
      </c>
      <c r="G35" s="71"/>
      <c r="H35" s="9" t="s">
        <v>14</v>
      </c>
      <c r="I35" s="119">
        <v>3000</v>
      </c>
      <c r="J35" s="56">
        <v>0</v>
      </c>
      <c r="K35" s="169">
        <f t="shared" si="9"/>
        <v>3000</v>
      </c>
      <c r="L35" s="119"/>
      <c r="M35" s="56"/>
      <c r="N35" s="210">
        <f t="shared" si="10"/>
        <v>0</v>
      </c>
      <c r="O35" s="231">
        <f t="shared" si="0"/>
        <v>0</v>
      </c>
    </row>
    <row r="36" spans="2:15" ht="14.25" x14ac:dyDescent="0.2">
      <c r="B36" s="52"/>
      <c r="C36" s="8"/>
      <c r="D36" s="8"/>
      <c r="E36" s="8"/>
      <c r="F36" s="60"/>
      <c r="G36" s="71"/>
      <c r="H36" s="9"/>
      <c r="I36" s="119"/>
      <c r="J36" s="56"/>
      <c r="K36" s="170"/>
      <c r="L36" s="119"/>
      <c r="M36" s="56"/>
      <c r="N36" s="211"/>
      <c r="O36" s="231" t="str">
        <f t="shared" si="0"/>
        <v/>
      </c>
    </row>
    <row r="37" spans="2:15" ht="15" x14ac:dyDescent="0.25">
      <c r="B37" s="53"/>
      <c r="C37" s="4"/>
      <c r="D37" s="4"/>
      <c r="E37" s="4"/>
      <c r="F37" s="59"/>
      <c r="G37" s="70"/>
      <c r="H37" s="10" t="s">
        <v>15</v>
      </c>
      <c r="I37" s="114" t="s">
        <v>181</v>
      </c>
      <c r="J37" s="49"/>
      <c r="K37" s="172" t="s">
        <v>181</v>
      </c>
      <c r="L37" s="114"/>
      <c r="M37" s="49"/>
      <c r="N37" s="213"/>
      <c r="O37" s="231"/>
    </row>
    <row r="38" spans="2:15" ht="15" x14ac:dyDescent="0.25">
      <c r="B38" s="53"/>
      <c r="C38" s="4"/>
      <c r="D38" s="4"/>
      <c r="E38" s="4"/>
      <c r="F38" s="59"/>
      <c r="G38" s="70"/>
      <c r="H38" s="10" t="s">
        <v>24</v>
      </c>
      <c r="I38" s="113">
        <f t="shared" ref="I38:N38" si="11">I11+I16+I19+I33</f>
        <v>380680</v>
      </c>
      <c r="J38" s="54">
        <f t="shared" si="11"/>
        <v>0</v>
      </c>
      <c r="K38" s="171">
        <f t="shared" si="11"/>
        <v>380680</v>
      </c>
      <c r="L38" s="113">
        <f t="shared" si="11"/>
        <v>0</v>
      </c>
      <c r="M38" s="54">
        <f t="shared" si="11"/>
        <v>0</v>
      </c>
      <c r="N38" s="212">
        <f t="shared" si="11"/>
        <v>0</v>
      </c>
      <c r="O38" s="235">
        <f t="shared" si="0"/>
        <v>0</v>
      </c>
    </row>
    <row r="39" spans="2:15" ht="15" x14ac:dyDescent="0.25">
      <c r="B39" s="53"/>
      <c r="C39" s="4"/>
      <c r="D39" s="4"/>
      <c r="E39" s="4"/>
      <c r="F39" s="59"/>
      <c r="G39" s="70"/>
      <c r="H39" s="4" t="s">
        <v>16</v>
      </c>
      <c r="I39" s="113">
        <f>I38</f>
        <v>380680</v>
      </c>
      <c r="J39" s="54">
        <f t="shared" ref="J39:N39" si="12">J38</f>
        <v>0</v>
      </c>
      <c r="K39" s="171">
        <f t="shared" si="12"/>
        <v>380680</v>
      </c>
      <c r="L39" s="113">
        <f t="shared" si="12"/>
        <v>0</v>
      </c>
      <c r="M39" s="54">
        <f t="shared" si="12"/>
        <v>0</v>
      </c>
      <c r="N39" s="212">
        <f t="shared" si="12"/>
        <v>0</v>
      </c>
      <c r="O39" s="235">
        <f t="shared" si="0"/>
        <v>0</v>
      </c>
    </row>
    <row r="40" spans="2:15" ht="15" x14ac:dyDescent="0.25">
      <c r="B40" s="53"/>
      <c r="C40" s="4"/>
      <c r="D40" s="4"/>
      <c r="E40" s="4"/>
      <c r="F40" s="59"/>
      <c r="G40" s="70"/>
      <c r="H40" s="4" t="s">
        <v>17</v>
      </c>
      <c r="I40" s="124">
        <f>I38+I70+I101+I132+I163+I194</f>
        <v>2485950</v>
      </c>
      <c r="J40" s="46">
        <f t="shared" ref="J40:N40" si="13">J38+J70+J101+J132+J163+J194</f>
        <v>0</v>
      </c>
      <c r="K40" s="133">
        <f t="shared" si="13"/>
        <v>2485950</v>
      </c>
      <c r="L40" s="124">
        <f t="shared" si="13"/>
        <v>0</v>
      </c>
      <c r="M40" s="46">
        <f t="shared" si="13"/>
        <v>0</v>
      </c>
      <c r="N40" s="221">
        <f t="shared" si="13"/>
        <v>0</v>
      </c>
      <c r="O40" s="235">
        <f t="shared" si="0"/>
        <v>0</v>
      </c>
    </row>
    <row r="41" spans="2:15" ht="15" thickBot="1" x14ac:dyDescent="0.25">
      <c r="B41" s="6"/>
      <c r="C41" s="7"/>
      <c r="D41" s="7"/>
      <c r="E41" s="7"/>
      <c r="F41" s="61"/>
      <c r="G41" s="72"/>
      <c r="H41" s="7"/>
      <c r="I41" s="115"/>
      <c r="J41" s="13"/>
      <c r="K41" s="93"/>
      <c r="L41" s="191" t="str">
        <f>IF(L40&gt;L5,"PROBIJEN LIMIT!!!","")</f>
        <v/>
      </c>
      <c r="M41" s="13"/>
      <c r="N41" s="214"/>
      <c r="O41" s="234" t="str">
        <f t="shared" si="0"/>
        <v/>
      </c>
    </row>
    <row r="42" spans="2:15" ht="14.25" x14ac:dyDescent="0.2">
      <c r="F42" s="62"/>
      <c r="G42" s="73"/>
      <c r="I42" s="20"/>
      <c r="J42" s="20"/>
      <c r="K42" s="95"/>
      <c r="L42" s="20"/>
      <c r="M42" s="20"/>
      <c r="N42" s="95"/>
      <c r="O42" s="237" t="str">
        <f t="shared" si="0"/>
        <v/>
      </c>
    </row>
    <row r="43" spans="2:15" ht="15" x14ac:dyDescent="0.25">
      <c r="B43" s="2" t="s">
        <v>36</v>
      </c>
      <c r="C43" s="3" t="s">
        <v>37</v>
      </c>
      <c r="D43" s="3" t="s">
        <v>32</v>
      </c>
      <c r="E43" s="139" t="s">
        <v>150</v>
      </c>
      <c r="F43" s="51"/>
      <c r="G43" s="51"/>
      <c r="H43" s="189" t="s">
        <v>192</v>
      </c>
      <c r="I43" s="118"/>
      <c r="J43" s="23"/>
      <c r="K43" s="174"/>
      <c r="L43" s="118"/>
      <c r="M43" s="23"/>
      <c r="N43" s="224"/>
      <c r="O43" s="231" t="str">
        <f t="shared" si="0"/>
        <v/>
      </c>
    </row>
    <row r="44" spans="2:15" ht="15" x14ac:dyDescent="0.25">
      <c r="B44" s="53"/>
      <c r="C44" s="4"/>
      <c r="D44" s="4"/>
      <c r="E44" s="4"/>
      <c r="F44" s="59">
        <v>611000</v>
      </c>
      <c r="G44" s="70"/>
      <c r="H44" s="10" t="s">
        <v>57</v>
      </c>
      <c r="I44" s="116">
        <f t="shared" ref="I44:N44" si="14">SUM(I45:I48)</f>
        <v>1332320</v>
      </c>
      <c r="J44" s="38">
        <f t="shared" si="14"/>
        <v>0</v>
      </c>
      <c r="K44" s="168">
        <f t="shared" si="14"/>
        <v>1332320</v>
      </c>
      <c r="L44" s="116">
        <f t="shared" si="14"/>
        <v>0</v>
      </c>
      <c r="M44" s="38">
        <f t="shared" si="14"/>
        <v>0</v>
      </c>
      <c r="N44" s="209">
        <f t="shared" si="14"/>
        <v>0</v>
      </c>
      <c r="O44" s="235">
        <f t="shared" si="0"/>
        <v>0</v>
      </c>
    </row>
    <row r="45" spans="2:15" ht="14.25" x14ac:dyDescent="0.2">
      <c r="B45" s="52"/>
      <c r="C45" s="8"/>
      <c r="D45" s="8"/>
      <c r="E45" s="8"/>
      <c r="F45" s="60">
        <v>611100</v>
      </c>
      <c r="G45" s="71"/>
      <c r="H45" s="9" t="s">
        <v>68</v>
      </c>
      <c r="I45" s="121">
        <v>1120480</v>
      </c>
      <c r="J45" s="40">
        <v>0</v>
      </c>
      <c r="K45" s="169">
        <f>SUM(I45:J45)</f>
        <v>1120480</v>
      </c>
      <c r="L45" s="121"/>
      <c r="M45" s="40"/>
      <c r="N45" s="210">
        <f>SUM(L45:M45)</f>
        <v>0</v>
      </c>
      <c r="O45" s="231">
        <f t="shared" si="0"/>
        <v>0</v>
      </c>
    </row>
    <row r="46" spans="2:15" ht="14.25" x14ac:dyDescent="0.2">
      <c r="B46" s="52"/>
      <c r="C46" s="8"/>
      <c r="D46" s="8"/>
      <c r="E46" s="8"/>
      <c r="F46" s="60">
        <v>611200</v>
      </c>
      <c r="G46" s="71"/>
      <c r="H46" s="9" t="s">
        <v>69</v>
      </c>
      <c r="I46" s="121">
        <v>211840</v>
      </c>
      <c r="J46" s="40">
        <v>0</v>
      </c>
      <c r="K46" s="169">
        <f t="shared" ref="K46:K47" si="15">SUM(I46:J46)</f>
        <v>211840</v>
      </c>
      <c r="L46" s="121"/>
      <c r="M46" s="40"/>
      <c r="N46" s="210">
        <f t="shared" ref="N46:N47" si="16">SUM(L46:M46)</f>
        <v>0</v>
      </c>
      <c r="O46" s="231">
        <f t="shared" si="0"/>
        <v>0</v>
      </c>
    </row>
    <row r="47" spans="2:15" ht="14.25" x14ac:dyDescent="0.2">
      <c r="B47" s="52"/>
      <c r="C47" s="8"/>
      <c r="D47" s="8"/>
      <c r="E47" s="8"/>
      <c r="F47" s="60">
        <v>611200</v>
      </c>
      <c r="G47" s="71"/>
      <c r="H47" s="151" t="s">
        <v>83</v>
      </c>
      <c r="I47" s="117">
        <v>0</v>
      </c>
      <c r="J47" s="39">
        <v>0</v>
      </c>
      <c r="K47" s="169">
        <f t="shared" si="15"/>
        <v>0</v>
      </c>
      <c r="L47" s="117"/>
      <c r="M47" s="39"/>
      <c r="N47" s="210">
        <f t="shared" si="16"/>
        <v>0</v>
      </c>
      <c r="O47" s="231" t="str">
        <f t="shared" si="0"/>
        <v/>
      </c>
    </row>
    <row r="48" spans="2:15" ht="14.25" x14ac:dyDescent="0.2">
      <c r="B48" s="52"/>
      <c r="C48" s="8"/>
      <c r="D48" s="8"/>
      <c r="E48" s="8"/>
      <c r="F48" s="60"/>
      <c r="G48" s="71"/>
      <c r="H48" s="9"/>
      <c r="I48" s="121"/>
      <c r="J48" s="40"/>
      <c r="K48" s="169"/>
      <c r="L48" s="121"/>
      <c r="M48" s="40"/>
      <c r="N48" s="210"/>
      <c r="O48" s="231" t="str">
        <f t="shared" si="0"/>
        <v/>
      </c>
    </row>
    <row r="49" spans="2:15" ht="15" x14ac:dyDescent="0.25">
      <c r="B49" s="53"/>
      <c r="C49" s="4"/>
      <c r="D49" s="4"/>
      <c r="E49" s="4"/>
      <c r="F49" s="59">
        <v>612000</v>
      </c>
      <c r="G49" s="70"/>
      <c r="H49" s="10" t="s">
        <v>56</v>
      </c>
      <c r="I49" s="116">
        <f t="shared" ref="I49:N49" si="17">I50</f>
        <v>117470</v>
      </c>
      <c r="J49" s="38">
        <f t="shared" si="17"/>
        <v>0</v>
      </c>
      <c r="K49" s="168">
        <f t="shared" si="17"/>
        <v>117470</v>
      </c>
      <c r="L49" s="116">
        <f t="shared" si="17"/>
        <v>0</v>
      </c>
      <c r="M49" s="38">
        <f t="shared" si="17"/>
        <v>0</v>
      </c>
      <c r="N49" s="209">
        <f t="shared" si="17"/>
        <v>0</v>
      </c>
      <c r="O49" s="235">
        <f t="shared" si="0"/>
        <v>0</v>
      </c>
    </row>
    <row r="50" spans="2:15" ht="14.25" x14ac:dyDescent="0.2">
      <c r="B50" s="52"/>
      <c r="C50" s="8"/>
      <c r="D50" s="8"/>
      <c r="E50" s="8"/>
      <c r="F50" s="60">
        <v>612100</v>
      </c>
      <c r="G50" s="71"/>
      <c r="H50" s="148" t="s">
        <v>5</v>
      </c>
      <c r="I50" s="121">
        <v>117470</v>
      </c>
      <c r="J50" s="40">
        <v>0</v>
      </c>
      <c r="K50" s="169">
        <f>SUM(I50:J50)</f>
        <v>117470</v>
      </c>
      <c r="L50" s="121"/>
      <c r="M50" s="40"/>
      <c r="N50" s="210">
        <f>SUM(L50:M50)</f>
        <v>0</v>
      </c>
      <c r="O50" s="231">
        <f t="shared" si="0"/>
        <v>0</v>
      </c>
    </row>
    <row r="51" spans="2:15" ht="14.25" x14ac:dyDescent="0.2">
      <c r="B51" s="52"/>
      <c r="C51" s="8"/>
      <c r="D51" s="8"/>
      <c r="E51" s="8"/>
      <c r="F51" s="60"/>
      <c r="G51" s="71"/>
      <c r="H51" s="9"/>
      <c r="I51" s="119"/>
      <c r="J51" s="56"/>
      <c r="K51" s="170"/>
      <c r="L51" s="119"/>
      <c r="M51" s="56"/>
      <c r="N51" s="211"/>
      <c r="O51" s="231" t="str">
        <f t="shared" si="0"/>
        <v/>
      </c>
    </row>
    <row r="52" spans="2:15" ht="15" x14ac:dyDescent="0.25">
      <c r="B52" s="53"/>
      <c r="C52" s="4"/>
      <c r="D52" s="4"/>
      <c r="E52" s="4"/>
      <c r="F52" s="59">
        <v>613000</v>
      </c>
      <c r="G52" s="70"/>
      <c r="H52" s="10" t="s">
        <v>58</v>
      </c>
      <c r="I52" s="112">
        <f t="shared" ref="I52:N52" si="18">SUM(I53:I62)</f>
        <v>275000</v>
      </c>
      <c r="J52" s="57">
        <f t="shared" si="18"/>
        <v>0</v>
      </c>
      <c r="K52" s="171">
        <f t="shared" si="18"/>
        <v>275000</v>
      </c>
      <c r="L52" s="112">
        <f t="shared" si="18"/>
        <v>0</v>
      </c>
      <c r="M52" s="57">
        <f t="shared" si="18"/>
        <v>0</v>
      </c>
      <c r="N52" s="212">
        <f t="shared" si="18"/>
        <v>0</v>
      </c>
      <c r="O52" s="235">
        <f t="shared" si="0"/>
        <v>0</v>
      </c>
    </row>
    <row r="53" spans="2:15" ht="14.25" x14ac:dyDescent="0.2">
      <c r="B53" s="52"/>
      <c r="C53" s="8"/>
      <c r="D53" s="8"/>
      <c r="E53" s="8"/>
      <c r="F53" s="60">
        <v>613100</v>
      </c>
      <c r="G53" s="71"/>
      <c r="H53" s="9" t="s">
        <v>6</v>
      </c>
      <c r="I53" s="103">
        <v>5000</v>
      </c>
      <c r="J53" s="86">
        <v>0</v>
      </c>
      <c r="K53" s="169">
        <f t="shared" ref="K53:K62" si="19">SUM(I53:J53)</f>
        <v>5000</v>
      </c>
      <c r="L53" s="103"/>
      <c r="M53" s="86"/>
      <c r="N53" s="210">
        <f t="shared" ref="N53:N62" si="20">SUM(L53:M53)</f>
        <v>0</v>
      </c>
      <c r="O53" s="231">
        <f t="shared" si="0"/>
        <v>0</v>
      </c>
    </row>
    <row r="54" spans="2:15" ht="14.25" x14ac:dyDescent="0.2">
      <c r="B54" s="52"/>
      <c r="C54" s="8"/>
      <c r="D54" s="8"/>
      <c r="E54" s="8"/>
      <c r="F54" s="60">
        <v>613200</v>
      </c>
      <c r="G54" s="71"/>
      <c r="H54" s="9" t="s">
        <v>7</v>
      </c>
      <c r="I54" s="103">
        <v>18000</v>
      </c>
      <c r="J54" s="86">
        <v>0</v>
      </c>
      <c r="K54" s="169">
        <f t="shared" si="19"/>
        <v>18000</v>
      </c>
      <c r="L54" s="103"/>
      <c r="M54" s="86"/>
      <c r="N54" s="210">
        <f t="shared" si="20"/>
        <v>0</v>
      </c>
      <c r="O54" s="231">
        <f t="shared" si="0"/>
        <v>0</v>
      </c>
    </row>
    <row r="55" spans="2:15" ht="14.25" x14ac:dyDescent="0.2">
      <c r="B55" s="52"/>
      <c r="C55" s="8"/>
      <c r="D55" s="8"/>
      <c r="E55" s="8"/>
      <c r="F55" s="60">
        <v>613300</v>
      </c>
      <c r="G55" s="71"/>
      <c r="H55" s="9" t="s">
        <v>70</v>
      </c>
      <c r="I55" s="103">
        <v>75000</v>
      </c>
      <c r="J55" s="86">
        <v>0</v>
      </c>
      <c r="K55" s="169">
        <f t="shared" si="19"/>
        <v>75000</v>
      </c>
      <c r="L55" s="103"/>
      <c r="M55" s="86"/>
      <c r="N55" s="210">
        <f t="shared" si="20"/>
        <v>0</v>
      </c>
      <c r="O55" s="231">
        <f t="shared" si="0"/>
        <v>0</v>
      </c>
    </row>
    <row r="56" spans="2:15" ht="14.25" x14ac:dyDescent="0.2">
      <c r="B56" s="52"/>
      <c r="C56" s="8"/>
      <c r="D56" s="8"/>
      <c r="E56" s="8"/>
      <c r="F56" s="60">
        <v>613400</v>
      </c>
      <c r="G56" s="71"/>
      <c r="H56" s="9" t="s">
        <v>59</v>
      </c>
      <c r="I56" s="103">
        <v>22000</v>
      </c>
      <c r="J56" s="86">
        <v>0</v>
      </c>
      <c r="K56" s="169">
        <f t="shared" si="19"/>
        <v>22000</v>
      </c>
      <c r="L56" s="103"/>
      <c r="M56" s="86"/>
      <c r="N56" s="210">
        <f t="shared" si="20"/>
        <v>0</v>
      </c>
      <c r="O56" s="231">
        <f t="shared" si="0"/>
        <v>0</v>
      </c>
    </row>
    <row r="57" spans="2:15" ht="14.25" x14ac:dyDescent="0.2">
      <c r="B57" s="52"/>
      <c r="C57" s="8"/>
      <c r="D57" s="8"/>
      <c r="E57" s="8"/>
      <c r="F57" s="60">
        <v>613500</v>
      </c>
      <c r="G57" s="71"/>
      <c r="H57" s="9" t="s">
        <v>8</v>
      </c>
      <c r="I57" s="103">
        <v>15000</v>
      </c>
      <c r="J57" s="86">
        <v>0</v>
      </c>
      <c r="K57" s="169">
        <f t="shared" si="19"/>
        <v>15000</v>
      </c>
      <c r="L57" s="103"/>
      <c r="M57" s="86"/>
      <c r="N57" s="210">
        <f t="shared" si="20"/>
        <v>0</v>
      </c>
      <c r="O57" s="231">
        <f t="shared" si="0"/>
        <v>0</v>
      </c>
    </row>
    <row r="58" spans="2:15" ht="14.25" x14ac:dyDescent="0.2">
      <c r="B58" s="52"/>
      <c r="C58" s="8"/>
      <c r="D58" s="8"/>
      <c r="E58" s="8"/>
      <c r="F58" s="60">
        <v>613600</v>
      </c>
      <c r="G58" s="71"/>
      <c r="H58" s="9" t="s">
        <v>71</v>
      </c>
      <c r="I58" s="103">
        <v>0</v>
      </c>
      <c r="J58" s="86">
        <v>0</v>
      </c>
      <c r="K58" s="169">
        <f t="shared" si="19"/>
        <v>0</v>
      </c>
      <c r="L58" s="103"/>
      <c r="M58" s="86"/>
      <c r="N58" s="210">
        <f t="shared" si="20"/>
        <v>0</v>
      </c>
      <c r="O58" s="231" t="str">
        <f t="shared" si="0"/>
        <v/>
      </c>
    </row>
    <row r="59" spans="2:15" ht="14.25" x14ac:dyDescent="0.2">
      <c r="B59" s="52"/>
      <c r="C59" s="8"/>
      <c r="D59" s="8"/>
      <c r="E59" s="8"/>
      <c r="F59" s="60">
        <v>613700</v>
      </c>
      <c r="G59" s="71"/>
      <c r="H59" s="9" t="s">
        <v>9</v>
      </c>
      <c r="I59" s="103">
        <v>7000</v>
      </c>
      <c r="J59" s="86">
        <v>0</v>
      </c>
      <c r="K59" s="169">
        <f t="shared" si="19"/>
        <v>7000</v>
      </c>
      <c r="L59" s="103"/>
      <c r="M59" s="86"/>
      <c r="N59" s="210">
        <f t="shared" si="20"/>
        <v>0</v>
      </c>
      <c r="O59" s="231">
        <f t="shared" si="0"/>
        <v>0</v>
      </c>
    </row>
    <row r="60" spans="2:15" ht="14.25" x14ac:dyDescent="0.2">
      <c r="B60" s="52"/>
      <c r="C60" s="8"/>
      <c r="D60" s="8"/>
      <c r="E60" s="8"/>
      <c r="F60" s="60">
        <v>613800</v>
      </c>
      <c r="G60" s="71"/>
      <c r="H60" s="9" t="s">
        <v>60</v>
      </c>
      <c r="I60" s="103">
        <v>3000</v>
      </c>
      <c r="J60" s="86">
        <v>0</v>
      </c>
      <c r="K60" s="169">
        <f t="shared" si="19"/>
        <v>3000</v>
      </c>
      <c r="L60" s="103"/>
      <c r="M60" s="86"/>
      <c r="N60" s="210">
        <f t="shared" si="20"/>
        <v>0</v>
      </c>
      <c r="O60" s="231">
        <f t="shared" ref="O60:O123" si="21">IF(K60=0,"",N60/K60*100)</f>
        <v>0</v>
      </c>
    </row>
    <row r="61" spans="2:15" ht="14.25" x14ac:dyDescent="0.2">
      <c r="B61" s="52"/>
      <c r="C61" s="8"/>
      <c r="D61" s="8"/>
      <c r="E61" s="8"/>
      <c r="F61" s="60">
        <v>613900</v>
      </c>
      <c r="G61" s="71"/>
      <c r="H61" s="9" t="s">
        <v>61</v>
      </c>
      <c r="I61" s="103">
        <v>130000</v>
      </c>
      <c r="J61" s="86">
        <v>0</v>
      </c>
      <c r="K61" s="169">
        <f t="shared" si="19"/>
        <v>130000</v>
      </c>
      <c r="L61" s="103"/>
      <c r="M61" s="86"/>
      <c r="N61" s="210">
        <f t="shared" si="20"/>
        <v>0</v>
      </c>
      <c r="O61" s="231">
        <f t="shared" si="21"/>
        <v>0</v>
      </c>
    </row>
    <row r="62" spans="2:15" ht="14.25" x14ac:dyDescent="0.2">
      <c r="B62" s="52"/>
      <c r="C62" s="8"/>
      <c r="D62" s="8"/>
      <c r="E62" s="8"/>
      <c r="F62" s="60">
        <v>613900</v>
      </c>
      <c r="G62" s="71"/>
      <c r="H62" s="151" t="s">
        <v>84</v>
      </c>
      <c r="I62" s="103">
        <v>0</v>
      </c>
      <c r="J62" s="86">
        <v>0</v>
      </c>
      <c r="K62" s="169">
        <f t="shared" si="19"/>
        <v>0</v>
      </c>
      <c r="L62" s="103"/>
      <c r="M62" s="86"/>
      <c r="N62" s="210">
        <f t="shared" si="20"/>
        <v>0</v>
      </c>
      <c r="O62" s="231" t="str">
        <f t="shared" si="21"/>
        <v/>
      </c>
    </row>
    <row r="63" spans="2:15" ht="14.25" x14ac:dyDescent="0.2">
      <c r="B63" s="53"/>
      <c r="C63" s="4"/>
      <c r="D63" s="4"/>
      <c r="E63" s="138"/>
      <c r="F63" s="68"/>
      <c r="G63" s="80"/>
      <c r="H63" s="10"/>
      <c r="I63" s="119"/>
      <c r="J63" s="56"/>
      <c r="K63" s="170"/>
      <c r="L63" s="119"/>
      <c r="M63" s="56"/>
      <c r="N63" s="211"/>
      <c r="O63" s="231" t="str">
        <f t="shared" si="21"/>
        <v/>
      </c>
    </row>
    <row r="64" spans="2:15" ht="15" x14ac:dyDescent="0.25">
      <c r="B64" s="52"/>
      <c r="C64" s="8"/>
      <c r="D64" s="8"/>
      <c r="E64" s="8"/>
      <c r="F64" s="60"/>
      <c r="G64" s="71"/>
      <c r="H64" s="9"/>
      <c r="I64" s="113"/>
      <c r="J64" s="54"/>
      <c r="K64" s="171"/>
      <c r="L64" s="113"/>
      <c r="M64" s="54"/>
      <c r="N64" s="212"/>
      <c r="O64" s="231" t="str">
        <f t="shared" si="21"/>
        <v/>
      </c>
    </row>
    <row r="65" spans="2:15" ht="15" x14ac:dyDescent="0.25">
      <c r="B65" s="53"/>
      <c r="C65" s="4"/>
      <c r="D65" s="4"/>
      <c r="E65" s="4"/>
      <c r="F65" s="59">
        <v>821000</v>
      </c>
      <c r="G65" s="70"/>
      <c r="H65" s="10" t="s">
        <v>12</v>
      </c>
      <c r="I65" s="113">
        <f t="shared" ref="I65:N65" si="22">I66+I67</f>
        <v>20000</v>
      </c>
      <c r="J65" s="54">
        <f t="shared" si="22"/>
        <v>0</v>
      </c>
      <c r="K65" s="171">
        <f t="shared" si="22"/>
        <v>20000</v>
      </c>
      <c r="L65" s="113">
        <f t="shared" si="22"/>
        <v>0</v>
      </c>
      <c r="M65" s="54">
        <f t="shared" si="22"/>
        <v>0</v>
      </c>
      <c r="N65" s="212">
        <f t="shared" si="22"/>
        <v>0</v>
      </c>
      <c r="O65" s="235">
        <f t="shared" si="21"/>
        <v>0</v>
      </c>
    </row>
    <row r="66" spans="2:15" ht="14.25" x14ac:dyDescent="0.2">
      <c r="B66" s="52"/>
      <c r="C66" s="8"/>
      <c r="D66" s="8"/>
      <c r="E66" s="8"/>
      <c r="F66" s="60">
        <v>821200</v>
      </c>
      <c r="G66" s="71"/>
      <c r="H66" s="9" t="s">
        <v>13</v>
      </c>
      <c r="I66" s="119">
        <v>5000</v>
      </c>
      <c r="J66" s="56">
        <v>0</v>
      </c>
      <c r="K66" s="169">
        <f t="shared" ref="K66:K67" si="23">SUM(I66:J66)</f>
        <v>5000</v>
      </c>
      <c r="L66" s="119"/>
      <c r="M66" s="56"/>
      <c r="N66" s="210">
        <f t="shared" ref="N66:N67" si="24">SUM(L66:M66)</f>
        <v>0</v>
      </c>
      <c r="O66" s="231">
        <f t="shared" si="21"/>
        <v>0</v>
      </c>
    </row>
    <row r="67" spans="2:15" ht="14.25" x14ac:dyDescent="0.2">
      <c r="B67" s="52"/>
      <c r="C67" s="8"/>
      <c r="D67" s="8"/>
      <c r="E67" s="8"/>
      <c r="F67" s="60">
        <v>821300</v>
      </c>
      <c r="G67" s="71"/>
      <c r="H67" s="9" t="s">
        <v>14</v>
      </c>
      <c r="I67" s="119">
        <v>15000</v>
      </c>
      <c r="J67" s="56">
        <v>0</v>
      </c>
      <c r="K67" s="169">
        <f t="shared" si="23"/>
        <v>15000</v>
      </c>
      <c r="L67" s="119"/>
      <c r="M67" s="56"/>
      <c r="N67" s="210">
        <f t="shared" si="24"/>
        <v>0</v>
      </c>
      <c r="O67" s="231">
        <f t="shared" si="21"/>
        <v>0</v>
      </c>
    </row>
    <row r="68" spans="2:15" ht="14.25" x14ac:dyDescent="0.2">
      <c r="B68" s="52"/>
      <c r="C68" s="8"/>
      <c r="D68" s="8"/>
      <c r="E68" s="8"/>
      <c r="F68" s="60"/>
      <c r="G68" s="71"/>
      <c r="H68" s="9"/>
      <c r="I68" s="119"/>
      <c r="J68" s="56"/>
      <c r="K68" s="170"/>
      <c r="L68" s="119"/>
      <c r="M68" s="56"/>
      <c r="N68" s="211"/>
      <c r="O68" s="231" t="str">
        <f t="shared" si="21"/>
        <v/>
      </c>
    </row>
    <row r="69" spans="2:15" ht="15" x14ac:dyDescent="0.25">
      <c r="B69" s="53"/>
      <c r="C69" s="4"/>
      <c r="D69" s="4"/>
      <c r="E69" s="4"/>
      <c r="F69" s="59"/>
      <c r="G69" s="70"/>
      <c r="H69" s="10" t="s">
        <v>15</v>
      </c>
      <c r="I69" s="114" t="s">
        <v>304</v>
      </c>
      <c r="J69" s="49"/>
      <c r="K69" s="172" t="s">
        <v>304</v>
      </c>
      <c r="L69" s="114"/>
      <c r="M69" s="49"/>
      <c r="N69" s="213"/>
      <c r="O69" s="231"/>
    </row>
    <row r="70" spans="2:15" ht="15" x14ac:dyDescent="0.25">
      <c r="B70" s="53"/>
      <c r="C70" s="4"/>
      <c r="D70" s="4"/>
      <c r="E70" s="4"/>
      <c r="F70" s="59"/>
      <c r="G70" s="70"/>
      <c r="H70" s="4" t="s">
        <v>24</v>
      </c>
      <c r="I70" s="113">
        <f t="shared" ref="I70:N70" si="25">I44+I49+I52+I65</f>
        <v>1744790</v>
      </c>
      <c r="J70" s="54">
        <f t="shared" si="25"/>
        <v>0</v>
      </c>
      <c r="K70" s="171">
        <f t="shared" si="25"/>
        <v>1744790</v>
      </c>
      <c r="L70" s="113">
        <f t="shared" si="25"/>
        <v>0</v>
      </c>
      <c r="M70" s="54">
        <f t="shared" si="25"/>
        <v>0</v>
      </c>
      <c r="N70" s="212">
        <f t="shared" si="25"/>
        <v>0</v>
      </c>
      <c r="O70" s="235">
        <f t="shared" si="21"/>
        <v>0</v>
      </c>
    </row>
    <row r="71" spans="2:15" ht="15" x14ac:dyDescent="0.25">
      <c r="B71" s="53"/>
      <c r="C71" s="4"/>
      <c r="D71" s="4"/>
      <c r="E71" s="4"/>
      <c r="F71" s="59"/>
      <c r="G71" s="70"/>
      <c r="H71" s="4" t="s">
        <v>16</v>
      </c>
      <c r="I71" s="113">
        <f t="shared" ref="I71:N71" si="26">I70</f>
        <v>1744790</v>
      </c>
      <c r="J71" s="54">
        <f t="shared" si="26"/>
        <v>0</v>
      </c>
      <c r="K71" s="171">
        <f t="shared" si="26"/>
        <v>1744790</v>
      </c>
      <c r="L71" s="113">
        <f t="shared" si="26"/>
        <v>0</v>
      </c>
      <c r="M71" s="54">
        <f t="shared" si="26"/>
        <v>0</v>
      </c>
      <c r="N71" s="212">
        <f t="shared" si="26"/>
        <v>0</v>
      </c>
      <c r="O71" s="235">
        <f t="shared" si="21"/>
        <v>0</v>
      </c>
    </row>
    <row r="72" spans="2:15" ht="14.25" x14ac:dyDescent="0.2">
      <c r="B72" s="53"/>
      <c r="C72" s="4"/>
      <c r="D72" s="4"/>
      <c r="E72" s="4"/>
      <c r="F72" s="59"/>
      <c r="G72" s="70"/>
      <c r="H72" s="4" t="s">
        <v>17</v>
      </c>
      <c r="I72" s="111"/>
      <c r="J72" s="48"/>
      <c r="K72" s="170"/>
      <c r="L72" s="111"/>
      <c r="M72" s="48"/>
      <c r="N72" s="211"/>
      <c r="O72" s="231" t="str">
        <f t="shared" si="21"/>
        <v/>
      </c>
    </row>
    <row r="73" spans="2:15" ht="15" thickBot="1" x14ac:dyDescent="0.25">
      <c r="B73" s="6"/>
      <c r="C73" s="7"/>
      <c r="D73" s="7"/>
      <c r="E73" s="7"/>
      <c r="F73" s="61"/>
      <c r="G73" s="72"/>
      <c r="H73" s="7"/>
      <c r="I73" s="115"/>
      <c r="J73" s="13"/>
      <c r="K73" s="93"/>
      <c r="L73" s="115"/>
      <c r="M73" s="13"/>
      <c r="N73" s="214"/>
      <c r="O73" s="234" t="str">
        <f t="shared" si="21"/>
        <v/>
      </c>
    </row>
    <row r="74" spans="2:15" x14ac:dyDescent="0.2">
      <c r="O74" s="237" t="str">
        <f t="shared" si="21"/>
        <v/>
      </c>
    </row>
    <row r="75" spans="2:15" ht="15" x14ac:dyDescent="0.25">
      <c r="B75" s="2" t="s">
        <v>36</v>
      </c>
      <c r="C75" s="3" t="s">
        <v>38</v>
      </c>
      <c r="D75" s="3" t="s">
        <v>4</v>
      </c>
      <c r="E75" s="139" t="s">
        <v>150</v>
      </c>
      <c r="F75" s="51"/>
      <c r="G75" s="51"/>
      <c r="H75" s="189" t="s">
        <v>193</v>
      </c>
      <c r="I75" s="118"/>
      <c r="J75" s="23"/>
      <c r="K75" s="174"/>
      <c r="L75" s="118"/>
      <c r="M75" s="23"/>
      <c r="N75" s="224"/>
      <c r="O75" s="231" t="str">
        <f t="shared" si="21"/>
        <v/>
      </c>
    </row>
    <row r="76" spans="2:15" ht="15" x14ac:dyDescent="0.25">
      <c r="B76" s="53"/>
      <c r="C76" s="4"/>
      <c r="D76" s="4"/>
      <c r="E76" s="4"/>
      <c r="F76" s="59">
        <v>611000</v>
      </c>
      <c r="G76" s="70"/>
      <c r="H76" s="10" t="s">
        <v>57</v>
      </c>
      <c r="I76" s="109">
        <f t="shared" ref="I76:N76" si="27">SUM(I77:I80)</f>
        <v>56750</v>
      </c>
      <c r="J76" s="34">
        <f t="shared" si="27"/>
        <v>0</v>
      </c>
      <c r="K76" s="168">
        <f t="shared" si="27"/>
        <v>56750</v>
      </c>
      <c r="L76" s="109">
        <f t="shared" si="27"/>
        <v>0</v>
      </c>
      <c r="M76" s="34">
        <f t="shared" si="27"/>
        <v>0</v>
      </c>
      <c r="N76" s="209">
        <f t="shared" si="27"/>
        <v>0</v>
      </c>
      <c r="O76" s="235">
        <f t="shared" si="21"/>
        <v>0</v>
      </c>
    </row>
    <row r="77" spans="2:15" ht="14.25" x14ac:dyDescent="0.2">
      <c r="B77" s="52"/>
      <c r="C77" s="8"/>
      <c r="D77" s="8"/>
      <c r="E77" s="8"/>
      <c r="F77" s="60">
        <v>611100</v>
      </c>
      <c r="G77" s="71"/>
      <c r="H77" s="9" t="s">
        <v>68</v>
      </c>
      <c r="I77" s="122">
        <v>50050</v>
      </c>
      <c r="J77" s="36">
        <v>0</v>
      </c>
      <c r="K77" s="169">
        <f>SUM(I77:J77)</f>
        <v>50050</v>
      </c>
      <c r="L77" s="122"/>
      <c r="M77" s="36"/>
      <c r="N77" s="210">
        <f>SUM(L77:M77)</f>
        <v>0</v>
      </c>
      <c r="O77" s="231">
        <f t="shared" si="21"/>
        <v>0</v>
      </c>
    </row>
    <row r="78" spans="2:15" ht="14.25" x14ac:dyDescent="0.2">
      <c r="B78" s="52"/>
      <c r="C78" s="8"/>
      <c r="D78" s="8"/>
      <c r="E78" s="8"/>
      <c r="F78" s="60">
        <v>611200</v>
      </c>
      <c r="G78" s="71"/>
      <c r="H78" s="9" t="s">
        <v>69</v>
      </c>
      <c r="I78" s="122">
        <v>6700</v>
      </c>
      <c r="J78" s="36">
        <v>0</v>
      </c>
      <c r="K78" s="169">
        <f t="shared" ref="K78:K79" si="28">SUM(I78:J78)</f>
        <v>6700</v>
      </c>
      <c r="L78" s="122"/>
      <c r="M78" s="36"/>
      <c r="N78" s="210">
        <f t="shared" ref="N78:N79" si="29">SUM(L78:M78)</f>
        <v>0</v>
      </c>
      <c r="O78" s="231">
        <f t="shared" si="21"/>
        <v>0</v>
      </c>
    </row>
    <row r="79" spans="2:15" ht="14.25" x14ac:dyDescent="0.2">
      <c r="B79" s="52"/>
      <c r="C79" s="8"/>
      <c r="D79" s="8"/>
      <c r="E79" s="8"/>
      <c r="F79" s="60">
        <v>611200</v>
      </c>
      <c r="G79" s="71"/>
      <c r="H79" s="151" t="s">
        <v>83</v>
      </c>
      <c r="I79" s="110">
        <v>0</v>
      </c>
      <c r="J79" s="33">
        <v>0</v>
      </c>
      <c r="K79" s="169">
        <f t="shared" si="28"/>
        <v>0</v>
      </c>
      <c r="L79" s="110"/>
      <c r="M79" s="33"/>
      <c r="N79" s="210">
        <f t="shared" si="29"/>
        <v>0</v>
      </c>
      <c r="O79" s="231" t="str">
        <f t="shared" si="21"/>
        <v/>
      </c>
    </row>
    <row r="80" spans="2:15" ht="14.25" x14ac:dyDescent="0.2">
      <c r="B80" s="52"/>
      <c r="C80" s="8"/>
      <c r="D80" s="8"/>
      <c r="E80" s="8"/>
      <c r="F80" s="60"/>
      <c r="G80" s="71"/>
      <c r="H80" s="9"/>
      <c r="I80" s="122"/>
      <c r="J80" s="36"/>
      <c r="K80" s="169"/>
      <c r="L80" s="122"/>
      <c r="M80" s="36"/>
      <c r="N80" s="210"/>
      <c r="O80" s="231" t="str">
        <f t="shared" si="21"/>
        <v/>
      </c>
    </row>
    <row r="81" spans="2:15" ht="15" x14ac:dyDescent="0.25">
      <c r="B81" s="53"/>
      <c r="C81" s="4"/>
      <c r="D81" s="4"/>
      <c r="E81" s="4"/>
      <c r="F81" s="59">
        <v>612000</v>
      </c>
      <c r="G81" s="70"/>
      <c r="H81" s="10" t="s">
        <v>56</v>
      </c>
      <c r="I81" s="109">
        <f t="shared" ref="I81:N81" si="30">I82</f>
        <v>5420</v>
      </c>
      <c r="J81" s="34">
        <f t="shared" si="30"/>
        <v>0</v>
      </c>
      <c r="K81" s="168">
        <f t="shared" si="30"/>
        <v>5420</v>
      </c>
      <c r="L81" s="109">
        <f t="shared" si="30"/>
        <v>0</v>
      </c>
      <c r="M81" s="34">
        <f t="shared" si="30"/>
        <v>0</v>
      </c>
      <c r="N81" s="209">
        <f t="shared" si="30"/>
        <v>0</v>
      </c>
      <c r="O81" s="235">
        <f t="shared" si="21"/>
        <v>0</v>
      </c>
    </row>
    <row r="82" spans="2:15" ht="14.25" x14ac:dyDescent="0.2">
      <c r="B82" s="52"/>
      <c r="C82" s="8"/>
      <c r="D82" s="8"/>
      <c r="E82" s="8"/>
      <c r="F82" s="60">
        <v>612100</v>
      </c>
      <c r="G82" s="71"/>
      <c r="H82" s="148" t="s">
        <v>5</v>
      </c>
      <c r="I82" s="122">
        <v>5420</v>
      </c>
      <c r="J82" s="36">
        <v>0</v>
      </c>
      <c r="K82" s="169">
        <f>SUM(I82:J82)</f>
        <v>5420</v>
      </c>
      <c r="L82" s="122"/>
      <c r="M82" s="36"/>
      <c r="N82" s="210">
        <f>SUM(L82:M82)</f>
        <v>0</v>
      </c>
      <c r="O82" s="231">
        <f t="shared" si="21"/>
        <v>0</v>
      </c>
    </row>
    <row r="83" spans="2:15" ht="14.25" x14ac:dyDescent="0.2">
      <c r="B83" s="52"/>
      <c r="C83" s="8"/>
      <c r="D83" s="8"/>
      <c r="E83" s="8"/>
      <c r="F83" s="60"/>
      <c r="G83" s="71"/>
      <c r="H83" s="9"/>
      <c r="I83" s="119"/>
      <c r="J83" s="56"/>
      <c r="K83" s="170"/>
      <c r="L83" s="119"/>
      <c r="M83" s="56"/>
      <c r="N83" s="211"/>
      <c r="O83" s="231" t="str">
        <f t="shared" si="21"/>
        <v/>
      </c>
    </row>
    <row r="84" spans="2:15" ht="15" x14ac:dyDescent="0.25">
      <c r="B84" s="53"/>
      <c r="C84" s="4"/>
      <c r="D84" s="4"/>
      <c r="E84" s="4"/>
      <c r="F84" s="59">
        <v>613000</v>
      </c>
      <c r="G84" s="70"/>
      <c r="H84" s="10" t="s">
        <v>58</v>
      </c>
      <c r="I84" s="112">
        <f t="shared" ref="I84:N84" si="31">SUM(I85:I94)</f>
        <v>3500</v>
      </c>
      <c r="J84" s="57">
        <f t="shared" si="31"/>
        <v>0</v>
      </c>
      <c r="K84" s="171">
        <f t="shared" si="31"/>
        <v>3500</v>
      </c>
      <c r="L84" s="112">
        <f t="shared" si="31"/>
        <v>0</v>
      </c>
      <c r="M84" s="57">
        <f t="shared" si="31"/>
        <v>0</v>
      </c>
      <c r="N84" s="212">
        <f t="shared" si="31"/>
        <v>0</v>
      </c>
      <c r="O84" s="235">
        <f t="shared" si="21"/>
        <v>0</v>
      </c>
    </row>
    <row r="85" spans="2:15" ht="14.25" x14ac:dyDescent="0.2">
      <c r="B85" s="52"/>
      <c r="C85" s="8"/>
      <c r="D85" s="8"/>
      <c r="E85" s="8"/>
      <c r="F85" s="60">
        <v>613100</v>
      </c>
      <c r="G85" s="71"/>
      <c r="H85" s="9" t="s">
        <v>6</v>
      </c>
      <c r="I85" s="103">
        <v>500</v>
      </c>
      <c r="J85" s="86">
        <v>0</v>
      </c>
      <c r="K85" s="169">
        <f t="shared" ref="K85:K94" si="32">SUM(I85:J85)</f>
        <v>500</v>
      </c>
      <c r="L85" s="103"/>
      <c r="M85" s="86"/>
      <c r="N85" s="210">
        <f t="shared" ref="N85:N94" si="33">SUM(L85:M85)</f>
        <v>0</v>
      </c>
      <c r="O85" s="231">
        <f t="shared" si="21"/>
        <v>0</v>
      </c>
    </row>
    <row r="86" spans="2:15" ht="14.25" x14ac:dyDescent="0.2">
      <c r="B86" s="52"/>
      <c r="C86" s="8"/>
      <c r="D86" s="8"/>
      <c r="E86" s="8"/>
      <c r="F86" s="60">
        <v>613200</v>
      </c>
      <c r="G86" s="71"/>
      <c r="H86" s="9" t="s">
        <v>7</v>
      </c>
      <c r="I86" s="103">
        <v>0</v>
      </c>
      <c r="J86" s="86">
        <v>0</v>
      </c>
      <c r="K86" s="169">
        <f t="shared" si="32"/>
        <v>0</v>
      </c>
      <c r="L86" s="103"/>
      <c r="M86" s="86"/>
      <c r="N86" s="210">
        <f t="shared" si="33"/>
        <v>0</v>
      </c>
      <c r="O86" s="231" t="str">
        <f t="shared" si="21"/>
        <v/>
      </c>
    </row>
    <row r="87" spans="2:15" ht="14.25" x14ac:dyDescent="0.2">
      <c r="B87" s="52"/>
      <c r="C87" s="8"/>
      <c r="D87" s="8"/>
      <c r="E87" s="8"/>
      <c r="F87" s="60">
        <v>613300</v>
      </c>
      <c r="G87" s="71"/>
      <c r="H87" s="9" t="s">
        <v>70</v>
      </c>
      <c r="I87" s="103">
        <v>1000</v>
      </c>
      <c r="J87" s="86">
        <v>0</v>
      </c>
      <c r="K87" s="169">
        <f t="shared" si="32"/>
        <v>1000</v>
      </c>
      <c r="L87" s="103"/>
      <c r="M87" s="86"/>
      <c r="N87" s="210">
        <f t="shared" si="33"/>
        <v>0</v>
      </c>
      <c r="O87" s="231">
        <f t="shared" si="21"/>
        <v>0</v>
      </c>
    </row>
    <row r="88" spans="2:15" ht="14.25" x14ac:dyDescent="0.2">
      <c r="B88" s="52"/>
      <c r="C88" s="8"/>
      <c r="D88" s="8"/>
      <c r="E88" s="8"/>
      <c r="F88" s="60">
        <v>613400</v>
      </c>
      <c r="G88" s="71"/>
      <c r="H88" s="9" t="s">
        <v>59</v>
      </c>
      <c r="I88" s="103">
        <v>1000</v>
      </c>
      <c r="J88" s="86">
        <v>0</v>
      </c>
      <c r="K88" s="169">
        <f t="shared" si="32"/>
        <v>1000</v>
      </c>
      <c r="L88" s="103"/>
      <c r="M88" s="86"/>
      <c r="N88" s="210">
        <f t="shared" si="33"/>
        <v>0</v>
      </c>
      <c r="O88" s="231">
        <f t="shared" si="21"/>
        <v>0</v>
      </c>
    </row>
    <row r="89" spans="2:15" ht="14.25" x14ac:dyDescent="0.2">
      <c r="B89" s="52"/>
      <c r="C89" s="8"/>
      <c r="D89" s="8"/>
      <c r="E89" s="8"/>
      <c r="F89" s="60">
        <v>613500</v>
      </c>
      <c r="G89" s="71"/>
      <c r="H89" s="9" t="s">
        <v>8</v>
      </c>
      <c r="I89" s="103">
        <v>0</v>
      </c>
      <c r="J89" s="86">
        <v>0</v>
      </c>
      <c r="K89" s="169">
        <f t="shared" si="32"/>
        <v>0</v>
      </c>
      <c r="L89" s="103"/>
      <c r="M89" s="86"/>
      <c r="N89" s="210">
        <f t="shared" si="33"/>
        <v>0</v>
      </c>
      <c r="O89" s="231" t="str">
        <f t="shared" si="21"/>
        <v/>
      </c>
    </row>
    <row r="90" spans="2:15" ht="14.25" x14ac:dyDescent="0.2">
      <c r="B90" s="52"/>
      <c r="C90" s="8"/>
      <c r="D90" s="8"/>
      <c r="E90" s="8"/>
      <c r="F90" s="60">
        <v>613600</v>
      </c>
      <c r="G90" s="71"/>
      <c r="H90" s="9" t="s">
        <v>71</v>
      </c>
      <c r="I90" s="103">
        <v>0</v>
      </c>
      <c r="J90" s="86">
        <v>0</v>
      </c>
      <c r="K90" s="169">
        <f t="shared" si="32"/>
        <v>0</v>
      </c>
      <c r="L90" s="103"/>
      <c r="M90" s="86"/>
      <c r="N90" s="210">
        <f t="shared" si="33"/>
        <v>0</v>
      </c>
      <c r="O90" s="231" t="str">
        <f t="shared" si="21"/>
        <v/>
      </c>
    </row>
    <row r="91" spans="2:15" ht="14.25" x14ac:dyDescent="0.2">
      <c r="B91" s="52"/>
      <c r="C91" s="8"/>
      <c r="D91" s="8"/>
      <c r="E91" s="8"/>
      <c r="F91" s="60">
        <v>613700</v>
      </c>
      <c r="G91" s="71"/>
      <c r="H91" s="9" t="s">
        <v>9</v>
      </c>
      <c r="I91" s="103">
        <v>0</v>
      </c>
      <c r="J91" s="86">
        <v>0</v>
      </c>
      <c r="K91" s="169">
        <f t="shared" si="32"/>
        <v>0</v>
      </c>
      <c r="L91" s="103"/>
      <c r="M91" s="86"/>
      <c r="N91" s="210">
        <f t="shared" si="33"/>
        <v>0</v>
      </c>
      <c r="O91" s="231" t="str">
        <f t="shared" si="21"/>
        <v/>
      </c>
    </row>
    <row r="92" spans="2:15" ht="14.25" x14ac:dyDescent="0.2">
      <c r="B92" s="52"/>
      <c r="C92" s="8"/>
      <c r="D92" s="8"/>
      <c r="E92" s="8"/>
      <c r="F92" s="60">
        <v>613800</v>
      </c>
      <c r="G92" s="71"/>
      <c r="H92" s="9" t="s">
        <v>60</v>
      </c>
      <c r="I92" s="103">
        <v>0</v>
      </c>
      <c r="J92" s="86">
        <v>0</v>
      </c>
      <c r="K92" s="169">
        <f t="shared" si="32"/>
        <v>0</v>
      </c>
      <c r="L92" s="103"/>
      <c r="M92" s="86"/>
      <c r="N92" s="210">
        <f t="shared" si="33"/>
        <v>0</v>
      </c>
      <c r="O92" s="231" t="str">
        <f t="shared" si="21"/>
        <v/>
      </c>
    </row>
    <row r="93" spans="2:15" ht="14.25" x14ac:dyDescent="0.2">
      <c r="B93" s="52"/>
      <c r="C93" s="8"/>
      <c r="D93" s="8"/>
      <c r="E93" s="8"/>
      <c r="F93" s="60">
        <v>613900</v>
      </c>
      <c r="G93" s="71"/>
      <c r="H93" s="9" t="s">
        <v>61</v>
      </c>
      <c r="I93" s="103">
        <v>1000</v>
      </c>
      <c r="J93" s="86">
        <v>0</v>
      </c>
      <c r="K93" s="169">
        <f t="shared" si="32"/>
        <v>1000</v>
      </c>
      <c r="L93" s="103"/>
      <c r="M93" s="86"/>
      <c r="N93" s="210">
        <f t="shared" si="33"/>
        <v>0</v>
      </c>
      <c r="O93" s="231">
        <f t="shared" si="21"/>
        <v>0</v>
      </c>
    </row>
    <row r="94" spans="2:15" ht="14.25" x14ac:dyDescent="0.2">
      <c r="B94" s="52"/>
      <c r="C94" s="8"/>
      <c r="D94" s="8"/>
      <c r="E94" s="8"/>
      <c r="F94" s="60">
        <v>613900</v>
      </c>
      <c r="G94" s="71"/>
      <c r="H94" s="151" t="s">
        <v>84</v>
      </c>
      <c r="I94" s="103">
        <v>0</v>
      </c>
      <c r="J94" s="86">
        <v>0</v>
      </c>
      <c r="K94" s="169">
        <f t="shared" si="32"/>
        <v>0</v>
      </c>
      <c r="L94" s="103"/>
      <c r="M94" s="86"/>
      <c r="N94" s="210">
        <f t="shared" si="33"/>
        <v>0</v>
      </c>
      <c r="O94" s="231" t="str">
        <f t="shared" si="21"/>
        <v/>
      </c>
    </row>
    <row r="95" spans="2:15" ht="14.25" x14ac:dyDescent="0.2">
      <c r="B95" s="53"/>
      <c r="C95" s="4"/>
      <c r="D95" s="4"/>
      <c r="E95" s="138"/>
      <c r="F95" s="68"/>
      <c r="G95" s="80"/>
      <c r="H95" s="10"/>
      <c r="I95" s="103"/>
      <c r="J95" s="86"/>
      <c r="K95" s="156"/>
      <c r="L95" s="103"/>
      <c r="M95" s="86"/>
      <c r="N95" s="225"/>
      <c r="O95" s="231" t="str">
        <f t="shared" si="21"/>
        <v/>
      </c>
    </row>
    <row r="96" spans="2:15" ht="15" x14ac:dyDescent="0.25">
      <c r="B96" s="53"/>
      <c r="C96" s="4"/>
      <c r="D96" s="4"/>
      <c r="E96" s="4"/>
      <c r="F96" s="59">
        <v>821000</v>
      </c>
      <c r="G96" s="70"/>
      <c r="H96" s="10" t="s">
        <v>12</v>
      </c>
      <c r="I96" s="113">
        <f t="shared" ref="I96:J96" si="34">SUM(I97:I98)</f>
        <v>3000</v>
      </c>
      <c r="J96" s="54">
        <f t="shared" si="34"/>
        <v>0</v>
      </c>
      <c r="K96" s="176">
        <f>SUM(K97:K98)</f>
        <v>3000</v>
      </c>
      <c r="L96" s="113">
        <f t="shared" ref="L96:M96" si="35">SUM(L97:L98)</f>
        <v>0</v>
      </c>
      <c r="M96" s="54">
        <f t="shared" si="35"/>
        <v>0</v>
      </c>
      <c r="N96" s="226">
        <f>SUM(N97:N98)</f>
        <v>0</v>
      </c>
      <c r="O96" s="235">
        <f t="shared" si="21"/>
        <v>0</v>
      </c>
    </row>
    <row r="97" spans="2:15" ht="14.25" x14ac:dyDescent="0.2">
      <c r="B97" s="52"/>
      <c r="C97" s="8"/>
      <c r="D97" s="8"/>
      <c r="E97" s="8"/>
      <c r="F97" s="60">
        <v>821200</v>
      </c>
      <c r="G97" s="71"/>
      <c r="H97" s="9" t="s">
        <v>13</v>
      </c>
      <c r="I97" s="103">
        <v>0</v>
      </c>
      <c r="J97" s="86">
        <v>0</v>
      </c>
      <c r="K97" s="169">
        <f t="shared" ref="K97:K98" si="36">SUM(I97:J97)</f>
        <v>0</v>
      </c>
      <c r="L97" s="103"/>
      <c r="M97" s="86"/>
      <c r="N97" s="210">
        <f t="shared" ref="N97:N98" si="37">SUM(L97:M97)</f>
        <v>0</v>
      </c>
      <c r="O97" s="231" t="str">
        <f t="shared" si="21"/>
        <v/>
      </c>
    </row>
    <row r="98" spans="2:15" ht="14.25" x14ac:dyDescent="0.2">
      <c r="B98" s="52"/>
      <c r="C98" s="8"/>
      <c r="D98" s="8"/>
      <c r="E98" s="8"/>
      <c r="F98" s="60">
        <v>821300</v>
      </c>
      <c r="G98" s="71"/>
      <c r="H98" s="9" t="s">
        <v>14</v>
      </c>
      <c r="I98" s="103">
        <v>3000</v>
      </c>
      <c r="J98" s="86">
        <v>0</v>
      </c>
      <c r="K98" s="169">
        <f t="shared" si="36"/>
        <v>3000</v>
      </c>
      <c r="L98" s="103"/>
      <c r="M98" s="86"/>
      <c r="N98" s="210">
        <f t="shared" si="37"/>
        <v>0</v>
      </c>
      <c r="O98" s="231">
        <f t="shared" si="21"/>
        <v>0</v>
      </c>
    </row>
    <row r="99" spans="2:15" ht="14.25" x14ac:dyDescent="0.2">
      <c r="B99" s="52"/>
      <c r="C99" s="8"/>
      <c r="D99" s="8"/>
      <c r="E99" s="8"/>
      <c r="F99" s="60"/>
      <c r="G99" s="71"/>
      <c r="H99" s="9"/>
      <c r="I99" s="119"/>
      <c r="J99" s="56"/>
      <c r="K99" s="170"/>
      <c r="L99" s="119"/>
      <c r="M99" s="56"/>
      <c r="N99" s="211"/>
      <c r="O99" s="231" t="str">
        <f t="shared" si="21"/>
        <v/>
      </c>
    </row>
    <row r="100" spans="2:15" ht="15" x14ac:dyDescent="0.25">
      <c r="B100" s="53"/>
      <c r="C100" s="4"/>
      <c r="D100" s="4"/>
      <c r="E100" s="4"/>
      <c r="F100" s="59"/>
      <c r="G100" s="70"/>
      <c r="H100" s="10" t="s">
        <v>15</v>
      </c>
      <c r="I100" s="113">
        <v>2</v>
      </c>
      <c r="J100" s="54"/>
      <c r="K100" s="171">
        <v>2</v>
      </c>
      <c r="L100" s="113"/>
      <c r="M100" s="54"/>
      <c r="N100" s="212"/>
      <c r="O100" s="231"/>
    </row>
    <row r="101" spans="2:15" ht="15" x14ac:dyDescent="0.25">
      <c r="B101" s="53"/>
      <c r="C101" s="4"/>
      <c r="D101" s="4"/>
      <c r="E101" s="4"/>
      <c r="F101" s="59"/>
      <c r="G101" s="70"/>
      <c r="H101" s="4" t="s">
        <v>24</v>
      </c>
      <c r="I101" s="113">
        <f t="shared" ref="I101:N101" si="38">I76+I81+I84+I96</f>
        <v>68670</v>
      </c>
      <c r="J101" s="54">
        <f t="shared" si="38"/>
        <v>0</v>
      </c>
      <c r="K101" s="171">
        <f t="shared" si="38"/>
        <v>68670</v>
      </c>
      <c r="L101" s="113">
        <f t="shared" si="38"/>
        <v>0</v>
      </c>
      <c r="M101" s="54">
        <f t="shared" si="38"/>
        <v>0</v>
      </c>
      <c r="N101" s="212">
        <f t="shared" si="38"/>
        <v>0</v>
      </c>
      <c r="O101" s="235">
        <f t="shared" si="21"/>
        <v>0</v>
      </c>
    </row>
    <row r="102" spans="2:15" ht="15" x14ac:dyDescent="0.25">
      <c r="B102" s="53"/>
      <c r="C102" s="4"/>
      <c r="D102" s="4"/>
      <c r="E102" s="4"/>
      <c r="F102" s="59"/>
      <c r="G102" s="70"/>
      <c r="H102" s="4" t="s">
        <v>16</v>
      </c>
      <c r="I102" s="113"/>
      <c r="J102" s="54"/>
      <c r="K102" s="171"/>
      <c r="L102" s="113"/>
      <c r="M102" s="54"/>
      <c r="N102" s="212"/>
      <c r="O102" s="231" t="str">
        <f t="shared" si="21"/>
        <v/>
      </c>
    </row>
    <row r="103" spans="2:15" ht="14.25" x14ac:dyDescent="0.2">
      <c r="B103" s="53"/>
      <c r="C103" s="4"/>
      <c r="D103" s="4"/>
      <c r="E103" s="4"/>
      <c r="F103" s="59"/>
      <c r="G103" s="70"/>
      <c r="H103" s="4" t="s">
        <v>17</v>
      </c>
      <c r="I103" s="111"/>
      <c r="J103" s="48"/>
      <c r="K103" s="170"/>
      <c r="L103" s="111"/>
      <c r="M103" s="48"/>
      <c r="N103" s="211"/>
      <c r="O103" s="231" t="str">
        <f t="shared" si="21"/>
        <v/>
      </c>
    </row>
    <row r="104" spans="2:15" ht="15" thickBot="1" x14ac:dyDescent="0.25">
      <c r="B104" s="6"/>
      <c r="C104" s="7"/>
      <c r="D104" s="7"/>
      <c r="E104" s="7"/>
      <c r="F104" s="61"/>
      <c r="G104" s="72"/>
      <c r="H104" s="7"/>
      <c r="I104" s="115"/>
      <c r="J104" s="13"/>
      <c r="K104" s="173"/>
      <c r="L104" s="115"/>
      <c r="M104" s="13"/>
      <c r="N104" s="214"/>
      <c r="O104" s="234" t="str">
        <f t="shared" si="21"/>
        <v/>
      </c>
    </row>
    <row r="105" spans="2:15" x14ac:dyDescent="0.2">
      <c r="O105" s="237" t="str">
        <f t="shared" si="21"/>
        <v/>
      </c>
    </row>
    <row r="106" spans="2:15" ht="15" x14ac:dyDescent="0.25">
      <c r="B106" s="2" t="s">
        <v>36</v>
      </c>
      <c r="C106" s="3" t="s">
        <v>38</v>
      </c>
      <c r="D106" s="3" t="s">
        <v>27</v>
      </c>
      <c r="E106" s="139" t="s">
        <v>150</v>
      </c>
      <c r="F106" s="51"/>
      <c r="G106" s="51"/>
      <c r="H106" s="189" t="s">
        <v>194</v>
      </c>
      <c r="I106" s="118"/>
      <c r="J106" s="23"/>
      <c r="K106" s="174"/>
      <c r="L106" s="118"/>
      <c r="M106" s="23"/>
      <c r="N106" s="224"/>
      <c r="O106" s="231" t="str">
        <f t="shared" si="21"/>
        <v/>
      </c>
    </row>
    <row r="107" spans="2:15" ht="15" x14ac:dyDescent="0.25">
      <c r="B107" s="53"/>
      <c r="C107" s="4"/>
      <c r="D107" s="4"/>
      <c r="E107" s="4"/>
      <c r="F107" s="59">
        <v>611000</v>
      </c>
      <c r="G107" s="70"/>
      <c r="H107" s="10" t="s">
        <v>57</v>
      </c>
      <c r="I107" s="109">
        <f t="shared" ref="I107:N107" si="39">SUM(I108:I111)</f>
        <v>94530</v>
      </c>
      <c r="J107" s="34">
        <f t="shared" si="39"/>
        <v>0</v>
      </c>
      <c r="K107" s="168">
        <f t="shared" si="39"/>
        <v>94530</v>
      </c>
      <c r="L107" s="109">
        <f t="shared" si="39"/>
        <v>0</v>
      </c>
      <c r="M107" s="34">
        <f t="shared" si="39"/>
        <v>0</v>
      </c>
      <c r="N107" s="209">
        <f t="shared" si="39"/>
        <v>0</v>
      </c>
      <c r="O107" s="235">
        <f t="shared" si="21"/>
        <v>0</v>
      </c>
    </row>
    <row r="108" spans="2:15" ht="14.25" x14ac:dyDescent="0.2">
      <c r="B108" s="52"/>
      <c r="C108" s="8"/>
      <c r="D108" s="8"/>
      <c r="E108" s="8"/>
      <c r="F108" s="60">
        <v>611100</v>
      </c>
      <c r="G108" s="71"/>
      <c r="H108" s="9" t="s">
        <v>68</v>
      </c>
      <c r="I108" s="122">
        <v>81540</v>
      </c>
      <c r="J108" s="36">
        <v>0</v>
      </c>
      <c r="K108" s="169">
        <f>SUM(I108:J108)</f>
        <v>81540</v>
      </c>
      <c r="L108" s="122"/>
      <c r="M108" s="36"/>
      <c r="N108" s="210">
        <f>SUM(L108:M108)</f>
        <v>0</v>
      </c>
      <c r="O108" s="231">
        <f t="shared" si="21"/>
        <v>0</v>
      </c>
    </row>
    <row r="109" spans="2:15" ht="14.25" x14ac:dyDescent="0.2">
      <c r="B109" s="52"/>
      <c r="C109" s="8"/>
      <c r="D109" s="8"/>
      <c r="E109" s="8"/>
      <c r="F109" s="60">
        <v>611200</v>
      </c>
      <c r="G109" s="71"/>
      <c r="H109" s="9" t="s">
        <v>69</v>
      </c>
      <c r="I109" s="122">
        <v>12990</v>
      </c>
      <c r="J109" s="36">
        <v>0</v>
      </c>
      <c r="K109" s="169">
        <f t="shared" ref="K109:K110" si="40">SUM(I109:J109)</f>
        <v>12990</v>
      </c>
      <c r="L109" s="122"/>
      <c r="M109" s="36"/>
      <c r="N109" s="210">
        <f t="shared" ref="N109:N110" si="41">SUM(L109:M109)</f>
        <v>0</v>
      </c>
      <c r="O109" s="231">
        <f t="shared" si="21"/>
        <v>0</v>
      </c>
    </row>
    <row r="110" spans="2:15" ht="14.25" x14ac:dyDescent="0.2">
      <c r="B110" s="52"/>
      <c r="C110" s="8"/>
      <c r="D110" s="8"/>
      <c r="E110" s="8"/>
      <c r="F110" s="60">
        <v>611200</v>
      </c>
      <c r="G110" s="71"/>
      <c r="H110" s="147" t="s">
        <v>83</v>
      </c>
      <c r="I110" s="110"/>
      <c r="J110" s="33">
        <v>0</v>
      </c>
      <c r="K110" s="169">
        <f t="shared" si="40"/>
        <v>0</v>
      </c>
      <c r="L110" s="110"/>
      <c r="M110" s="33"/>
      <c r="N110" s="210">
        <f t="shared" si="41"/>
        <v>0</v>
      </c>
      <c r="O110" s="231" t="str">
        <f t="shared" si="21"/>
        <v/>
      </c>
    </row>
    <row r="111" spans="2:15" ht="14.25" x14ac:dyDescent="0.2">
      <c r="B111" s="52"/>
      <c r="C111" s="8"/>
      <c r="D111" s="8"/>
      <c r="E111" s="8"/>
      <c r="F111" s="60"/>
      <c r="G111" s="71"/>
      <c r="H111" s="9"/>
      <c r="I111" s="122"/>
      <c r="J111" s="36"/>
      <c r="K111" s="169"/>
      <c r="L111" s="122"/>
      <c r="M111" s="36"/>
      <c r="N111" s="210"/>
      <c r="O111" s="231" t="str">
        <f t="shared" si="21"/>
        <v/>
      </c>
    </row>
    <row r="112" spans="2:15" ht="15" x14ac:dyDescent="0.25">
      <c r="B112" s="53"/>
      <c r="C112" s="4"/>
      <c r="D112" s="4"/>
      <c r="E112" s="4"/>
      <c r="F112" s="59">
        <v>612000</v>
      </c>
      <c r="G112" s="70"/>
      <c r="H112" s="10" t="s">
        <v>56</v>
      </c>
      <c r="I112" s="109">
        <f t="shared" ref="I112:N112" si="42">I113</f>
        <v>8590</v>
      </c>
      <c r="J112" s="34">
        <f t="shared" si="42"/>
        <v>0</v>
      </c>
      <c r="K112" s="168">
        <f t="shared" si="42"/>
        <v>8590</v>
      </c>
      <c r="L112" s="109">
        <f t="shared" si="42"/>
        <v>0</v>
      </c>
      <c r="M112" s="34">
        <f t="shared" si="42"/>
        <v>0</v>
      </c>
      <c r="N112" s="209">
        <f t="shared" si="42"/>
        <v>0</v>
      </c>
      <c r="O112" s="235">
        <f t="shared" si="21"/>
        <v>0</v>
      </c>
    </row>
    <row r="113" spans="2:15" ht="14.25" x14ac:dyDescent="0.2">
      <c r="B113" s="52"/>
      <c r="C113" s="8"/>
      <c r="D113" s="8"/>
      <c r="E113" s="8"/>
      <c r="F113" s="60">
        <v>612100</v>
      </c>
      <c r="G113" s="71"/>
      <c r="H113" s="148" t="s">
        <v>5</v>
      </c>
      <c r="I113" s="122">
        <v>8590</v>
      </c>
      <c r="J113" s="36">
        <v>0</v>
      </c>
      <c r="K113" s="169">
        <f>SUM(I113:J113)</f>
        <v>8590</v>
      </c>
      <c r="L113" s="122"/>
      <c r="M113" s="36"/>
      <c r="N113" s="210">
        <f>SUM(L113:M113)</f>
        <v>0</v>
      </c>
      <c r="O113" s="231">
        <f t="shared" si="21"/>
        <v>0</v>
      </c>
    </row>
    <row r="114" spans="2:15" ht="14.25" x14ac:dyDescent="0.2">
      <c r="B114" s="52"/>
      <c r="C114" s="8"/>
      <c r="D114" s="8"/>
      <c r="E114" s="8"/>
      <c r="F114" s="60"/>
      <c r="G114" s="71"/>
      <c r="H114" s="9"/>
      <c r="I114" s="119"/>
      <c r="J114" s="56"/>
      <c r="K114" s="170"/>
      <c r="L114" s="119"/>
      <c r="M114" s="56"/>
      <c r="N114" s="211"/>
      <c r="O114" s="231" t="str">
        <f t="shared" si="21"/>
        <v/>
      </c>
    </row>
    <row r="115" spans="2:15" ht="15" x14ac:dyDescent="0.25">
      <c r="B115" s="53"/>
      <c r="C115" s="4"/>
      <c r="D115" s="4"/>
      <c r="E115" s="4"/>
      <c r="F115" s="59">
        <v>613000</v>
      </c>
      <c r="G115" s="70"/>
      <c r="H115" s="10" t="s">
        <v>58</v>
      </c>
      <c r="I115" s="112">
        <f t="shared" ref="I115:N115" si="43">SUM(I116:I125)</f>
        <v>7500</v>
      </c>
      <c r="J115" s="57">
        <f t="shared" si="43"/>
        <v>0</v>
      </c>
      <c r="K115" s="171">
        <f t="shared" si="43"/>
        <v>7500</v>
      </c>
      <c r="L115" s="112">
        <f t="shared" si="43"/>
        <v>0</v>
      </c>
      <c r="M115" s="57">
        <f t="shared" si="43"/>
        <v>0</v>
      </c>
      <c r="N115" s="212">
        <f t="shared" si="43"/>
        <v>0</v>
      </c>
      <c r="O115" s="235">
        <f t="shared" si="21"/>
        <v>0</v>
      </c>
    </row>
    <row r="116" spans="2:15" ht="14.25" x14ac:dyDescent="0.2">
      <c r="B116" s="52"/>
      <c r="C116" s="8"/>
      <c r="D116" s="8"/>
      <c r="E116" s="8"/>
      <c r="F116" s="60">
        <v>613100</v>
      </c>
      <c r="G116" s="71"/>
      <c r="H116" s="9" t="s">
        <v>6</v>
      </c>
      <c r="I116" s="103">
        <v>1000</v>
      </c>
      <c r="J116" s="86">
        <v>0</v>
      </c>
      <c r="K116" s="169">
        <f t="shared" ref="K116:K125" si="44">SUM(I116:J116)</f>
        <v>1000</v>
      </c>
      <c r="L116" s="103"/>
      <c r="M116" s="86"/>
      <c r="N116" s="210">
        <f t="shared" ref="N116:N125" si="45">SUM(L116:M116)</f>
        <v>0</v>
      </c>
      <c r="O116" s="231">
        <f t="shared" si="21"/>
        <v>0</v>
      </c>
    </row>
    <row r="117" spans="2:15" ht="14.25" x14ac:dyDescent="0.2">
      <c r="B117" s="52"/>
      <c r="C117" s="8"/>
      <c r="D117" s="8"/>
      <c r="E117" s="8"/>
      <c r="F117" s="60">
        <v>613200</v>
      </c>
      <c r="G117" s="71"/>
      <c r="H117" s="9" t="s">
        <v>7</v>
      </c>
      <c r="I117" s="103">
        <v>0</v>
      </c>
      <c r="J117" s="86">
        <v>0</v>
      </c>
      <c r="K117" s="169">
        <f t="shared" si="44"/>
        <v>0</v>
      </c>
      <c r="L117" s="103"/>
      <c r="M117" s="86"/>
      <c r="N117" s="210">
        <f t="shared" si="45"/>
        <v>0</v>
      </c>
      <c r="O117" s="231" t="str">
        <f t="shared" si="21"/>
        <v/>
      </c>
    </row>
    <row r="118" spans="2:15" ht="14.25" x14ac:dyDescent="0.2">
      <c r="B118" s="52"/>
      <c r="C118" s="8"/>
      <c r="D118" s="8"/>
      <c r="E118" s="8"/>
      <c r="F118" s="60">
        <v>613300</v>
      </c>
      <c r="G118" s="71"/>
      <c r="H118" s="9" t="s">
        <v>70</v>
      </c>
      <c r="I118" s="103">
        <v>1000</v>
      </c>
      <c r="J118" s="86">
        <v>0</v>
      </c>
      <c r="K118" s="169">
        <f t="shared" si="44"/>
        <v>1000</v>
      </c>
      <c r="L118" s="103"/>
      <c r="M118" s="86"/>
      <c r="N118" s="210">
        <f t="shared" si="45"/>
        <v>0</v>
      </c>
      <c r="O118" s="231">
        <f t="shared" si="21"/>
        <v>0</v>
      </c>
    </row>
    <row r="119" spans="2:15" ht="14.25" x14ac:dyDescent="0.2">
      <c r="B119" s="52"/>
      <c r="C119" s="8"/>
      <c r="D119" s="8"/>
      <c r="E119" s="8"/>
      <c r="F119" s="60">
        <v>613400</v>
      </c>
      <c r="G119" s="71"/>
      <c r="H119" s="9" t="s">
        <v>59</v>
      </c>
      <c r="I119" s="103">
        <v>1000</v>
      </c>
      <c r="J119" s="86">
        <v>0</v>
      </c>
      <c r="K119" s="169">
        <f t="shared" si="44"/>
        <v>1000</v>
      </c>
      <c r="L119" s="103"/>
      <c r="M119" s="86"/>
      <c r="N119" s="210">
        <f t="shared" si="45"/>
        <v>0</v>
      </c>
      <c r="O119" s="231">
        <f t="shared" si="21"/>
        <v>0</v>
      </c>
    </row>
    <row r="120" spans="2:15" ht="14.25" x14ac:dyDescent="0.2">
      <c r="B120" s="52"/>
      <c r="C120" s="8"/>
      <c r="D120" s="8"/>
      <c r="E120" s="8"/>
      <c r="F120" s="60">
        <v>613500</v>
      </c>
      <c r="G120" s="71"/>
      <c r="H120" s="9" t="s">
        <v>8</v>
      </c>
      <c r="I120" s="103">
        <v>0</v>
      </c>
      <c r="J120" s="86">
        <v>0</v>
      </c>
      <c r="K120" s="169">
        <f t="shared" si="44"/>
        <v>0</v>
      </c>
      <c r="L120" s="103"/>
      <c r="M120" s="86"/>
      <c r="N120" s="210">
        <f t="shared" si="45"/>
        <v>0</v>
      </c>
      <c r="O120" s="231" t="str">
        <f t="shared" si="21"/>
        <v/>
      </c>
    </row>
    <row r="121" spans="2:15" ht="14.25" x14ac:dyDescent="0.2">
      <c r="B121" s="52"/>
      <c r="C121" s="8"/>
      <c r="D121" s="8"/>
      <c r="E121" s="8"/>
      <c r="F121" s="60">
        <v>613600</v>
      </c>
      <c r="G121" s="71"/>
      <c r="H121" s="9" t="s">
        <v>71</v>
      </c>
      <c r="I121" s="103">
        <v>0</v>
      </c>
      <c r="J121" s="86">
        <v>0</v>
      </c>
      <c r="K121" s="169">
        <f t="shared" si="44"/>
        <v>0</v>
      </c>
      <c r="L121" s="103"/>
      <c r="M121" s="86"/>
      <c r="N121" s="210">
        <f t="shared" si="45"/>
        <v>0</v>
      </c>
      <c r="O121" s="231" t="str">
        <f t="shared" si="21"/>
        <v/>
      </c>
    </row>
    <row r="122" spans="2:15" ht="14.25" x14ac:dyDescent="0.2">
      <c r="B122" s="52"/>
      <c r="C122" s="8"/>
      <c r="D122" s="8"/>
      <c r="E122" s="8"/>
      <c r="F122" s="60">
        <v>613700</v>
      </c>
      <c r="G122" s="71"/>
      <c r="H122" s="9" t="s">
        <v>9</v>
      </c>
      <c r="I122" s="103">
        <v>3500</v>
      </c>
      <c r="J122" s="86">
        <v>0</v>
      </c>
      <c r="K122" s="169">
        <f t="shared" si="44"/>
        <v>3500</v>
      </c>
      <c r="L122" s="103"/>
      <c r="M122" s="86"/>
      <c r="N122" s="210">
        <f t="shared" si="45"/>
        <v>0</v>
      </c>
      <c r="O122" s="231">
        <f t="shared" si="21"/>
        <v>0</v>
      </c>
    </row>
    <row r="123" spans="2:15" ht="14.25" x14ac:dyDescent="0.2">
      <c r="B123" s="52"/>
      <c r="C123" s="8"/>
      <c r="D123" s="8"/>
      <c r="E123" s="8"/>
      <c r="F123" s="60">
        <v>613800</v>
      </c>
      <c r="G123" s="71"/>
      <c r="H123" s="9" t="s">
        <v>60</v>
      </c>
      <c r="I123" s="103">
        <v>0</v>
      </c>
      <c r="J123" s="86">
        <v>0</v>
      </c>
      <c r="K123" s="169">
        <f t="shared" si="44"/>
        <v>0</v>
      </c>
      <c r="L123" s="103"/>
      <c r="M123" s="86"/>
      <c r="N123" s="210">
        <f t="shared" si="45"/>
        <v>0</v>
      </c>
      <c r="O123" s="231" t="str">
        <f t="shared" si="21"/>
        <v/>
      </c>
    </row>
    <row r="124" spans="2:15" ht="14.25" x14ac:dyDescent="0.2">
      <c r="B124" s="52"/>
      <c r="C124" s="8"/>
      <c r="D124" s="8"/>
      <c r="E124" s="8"/>
      <c r="F124" s="60">
        <v>613900</v>
      </c>
      <c r="G124" s="71"/>
      <c r="H124" s="9" t="s">
        <v>61</v>
      </c>
      <c r="I124" s="103">
        <v>1000</v>
      </c>
      <c r="J124" s="86">
        <v>0</v>
      </c>
      <c r="K124" s="169">
        <f t="shared" si="44"/>
        <v>1000</v>
      </c>
      <c r="L124" s="103"/>
      <c r="M124" s="86"/>
      <c r="N124" s="210">
        <f t="shared" si="45"/>
        <v>0</v>
      </c>
      <c r="O124" s="231">
        <f t="shared" ref="O124:O187" si="46">IF(K124=0,"",N124/K124*100)</f>
        <v>0</v>
      </c>
    </row>
    <row r="125" spans="2:15" ht="14.25" x14ac:dyDescent="0.2">
      <c r="B125" s="52"/>
      <c r="C125" s="8"/>
      <c r="D125" s="8"/>
      <c r="E125" s="8"/>
      <c r="F125" s="60">
        <v>613900</v>
      </c>
      <c r="G125" s="71"/>
      <c r="H125" s="147" t="s">
        <v>84</v>
      </c>
      <c r="I125" s="103">
        <v>0</v>
      </c>
      <c r="J125" s="86">
        <v>0</v>
      </c>
      <c r="K125" s="169">
        <f t="shared" si="44"/>
        <v>0</v>
      </c>
      <c r="L125" s="103"/>
      <c r="M125" s="86"/>
      <c r="N125" s="210">
        <f t="shared" si="45"/>
        <v>0</v>
      </c>
      <c r="O125" s="231" t="str">
        <f t="shared" si="46"/>
        <v/>
      </c>
    </row>
    <row r="126" spans="2:15" ht="14.25" x14ac:dyDescent="0.2">
      <c r="B126" s="53"/>
      <c r="C126" s="4"/>
      <c r="D126" s="4"/>
      <c r="E126" s="138"/>
      <c r="F126" s="68"/>
      <c r="G126" s="80"/>
      <c r="H126" s="10"/>
      <c r="I126" s="119"/>
      <c r="J126" s="56"/>
      <c r="K126" s="170"/>
      <c r="L126" s="119"/>
      <c r="M126" s="56"/>
      <c r="N126" s="211"/>
      <c r="O126" s="231" t="str">
        <f t="shared" si="46"/>
        <v/>
      </c>
    </row>
    <row r="127" spans="2:15" ht="15" x14ac:dyDescent="0.25">
      <c r="B127" s="53"/>
      <c r="C127" s="4"/>
      <c r="D127" s="4"/>
      <c r="E127" s="4"/>
      <c r="F127" s="59">
        <v>821000</v>
      </c>
      <c r="G127" s="70"/>
      <c r="H127" s="10" t="s">
        <v>12</v>
      </c>
      <c r="I127" s="113">
        <f t="shared" ref="I127:N127" si="47">SUM(I128:I129)</f>
        <v>2000</v>
      </c>
      <c r="J127" s="54">
        <f t="shared" si="47"/>
        <v>0</v>
      </c>
      <c r="K127" s="171">
        <f t="shared" si="47"/>
        <v>2000</v>
      </c>
      <c r="L127" s="113">
        <f t="shared" si="47"/>
        <v>0</v>
      </c>
      <c r="M127" s="54">
        <f t="shared" si="47"/>
        <v>0</v>
      </c>
      <c r="N127" s="212">
        <f t="shared" si="47"/>
        <v>0</v>
      </c>
      <c r="O127" s="235">
        <f t="shared" si="46"/>
        <v>0</v>
      </c>
    </row>
    <row r="128" spans="2:15" ht="14.25" x14ac:dyDescent="0.2">
      <c r="B128" s="52"/>
      <c r="C128" s="8"/>
      <c r="D128" s="8"/>
      <c r="E128" s="8"/>
      <c r="F128" s="60">
        <v>821200</v>
      </c>
      <c r="G128" s="71"/>
      <c r="H128" s="9" t="s">
        <v>13</v>
      </c>
      <c r="I128" s="119">
        <v>0</v>
      </c>
      <c r="J128" s="56">
        <v>0</v>
      </c>
      <c r="K128" s="169">
        <f t="shared" ref="K128:K129" si="48">SUM(I128:J128)</f>
        <v>0</v>
      </c>
      <c r="L128" s="119"/>
      <c r="M128" s="56"/>
      <c r="N128" s="210">
        <f t="shared" ref="N128:N129" si="49">SUM(L128:M128)</f>
        <v>0</v>
      </c>
      <c r="O128" s="231" t="str">
        <f t="shared" si="46"/>
        <v/>
      </c>
    </row>
    <row r="129" spans="2:15" ht="14.25" x14ac:dyDescent="0.2">
      <c r="B129" s="52"/>
      <c r="C129" s="8"/>
      <c r="D129" s="8"/>
      <c r="E129" s="8"/>
      <c r="F129" s="60">
        <v>821300</v>
      </c>
      <c r="G129" s="71"/>
      <c r="H129" s="9" t="s">
        <v>14</v>
      </c>
      <c r="I129" s="119">
        <v>2000</v>
      </c>
      <c r="J129" s="56">
        <v>0</v>
      </c>
      <c r="K129" s="169">
        <f t="shared" si="48"/>
        <v>2000</v>
      </c>
      <c r="L129" s="119"/>
      <c r="M129" s="56"/>
      <c r="N129" s="210">
        <f t="shared" si="49"/>
        <v>0</v>
      </c>
      <c r="O129" s="231">
        <f t="shared" si="46"/>
        <v>0</v>
      </c>
    </row>
    <row r="130" spans="2:15" ht="14.25" x14ac:dyDescent="0.2">
      <c r="B130" s="52"/>
      <c r="C130" s="8"/>
      <c r="D130" s="8"/>
      <c r="E130" s="8"/>
      <c r="F130" s="60"/>
      <c r="G130" s="71"/>
      <c r="H130" s="9"/>
      <c r="I130" s="119"/>
      <c r="J130" s="56"/>
      <c r="K130" s="170"/>
      <c r="L130" s="119"/>
      <c r="M130" s="56"/>
      <c r="N130" s="211"/>
      <c r="O130" s="231" t="str">
        <f t="shared" si="46"/>
        <v/>
      </c>
    </row>
    <row r="131" spans="2:15" ht="15" x14ac:dyDescent="0.25">
      <c r="B131" s="53"/>
      <c r="C131" s="4"/>
      <c r="D131" s="4"/>
      <c r="E131" s="4"/>
      <c r="F131" s="59"/>
      <c r="G131" s="70"/>
      <c r="H131" s="10" t="s">
        <v>15</v>
      </c>
      <c r="I131" s="113">
        <v>3</v>
      </c>
      <c r="J131" s="54"/>
      <c r="K131" s="171">
        <v>3</v>
      </c>
      <c r="L131" s="113"/>
      <c r="M131" s="54"/>
      <c r="N131" s="212"/>
      <c r="O131" s="231"/>
    </row>
    <row r="132" spans="2:15" ht="15" x14ac:dyDescent="0.25">
      <c r="B132" s="53"/>
      <c r="C132" s="4"/>
      <c r="D132" s="4"/>
      <c r="E132" s="4"/>
      <c r="F132" s="59"/>
      <c r="G132" s="70"/>
      <c r="H132" s="4" t="s">
        <v>24</v>
      </c>
      <c r="I132" s="113">
        <f t="shared" ref="I132:N132" si="50">I107+I112+I115+I127</f>
        <v>112620</v>
      </c>
      <c r="J132" s="54">
        <f t="shared" si="50"/>
        <v>0</v>
      </c>
      <c r="K132" s="171">
        <f t="shared" si="50"/>
        <v>112620</v>
      </c>
      <c r="L132" s="113">
        <f t="shared" si="50"/>
        <v>0</v>
      </c>
      <c r="M132" s="54">
        <f t="shared" si="50"/>
        <v>0</v>
      </c>
      <c r="N132" s="212">
        <f t="shared" si="50"/>
        <v>0</v>
      </c>
      <c r="O132" s="235">
        <f t="shared" si="46"/>
        <v>0</v>
      </c>
    </row>
    <row r="133" spans="2:15" ht="15" x14ac:dyDescent="0.25">
      <c r="B133" s="53"/>
      <c r="C133" s="4"/>
      <c r="D133" s="4"/>
      <c r="E133" s="4"/>
      <c r="F133" s="59"/>
      <c r="G133" s="70"/>
      <c r="H133" s="4" t="s">
        <v>16</v>
      </c>
      <c r="I133" s="113">
        <f>I132+I101</f>
        <v>181290</v>
      </c>
      <c r="J133" s="54">
        <f t="shared" ref="J133:N133" si="51">J132+J101</f>
        <v>0</v>
      </c>
      <c r="K133" s="171">
        <f t="shared" si="51"/>
        <v>181290</v>
      </c>
      <c r="L133" s="113">
        <f t="shared" si="51"/>
        <v>0</v>
      </c>
      <c r="M133" s="54">
        <f t="shared" si="51"/>
        <v>0</v>
      </c>
      <c r="N133" s="212">
        <f t="shared" si="51"/>
        <v>0</v>
      </c>
      <c r="O133" s="235">
        <f t="shared" si="46"/>
        <v>0</v>
      </c>
    </row>
    <row r="134" spans="2:15" ht="15" x14ac:dyDescent="0.25">
      <c r="B134" s="53"/>
      <c r="C134" s="4"/>
      <c r="D134" s="4"/>
      <c r="E134" s="4"/>
      <c r="F134" s="59"/>
      <c r="G134" s="70"/>
      <c r="H134" s="4" t="s">
        <v>17</v>
      </c>
      <c r="I134" s="113"/>
      <c r="J134" s="54"/>
      <c r="K134" s="171"/>
      <c r="L134" s="113"/>
      <c r="M134" s="54"/>
      <c r="N134" s="212"/>
      <c r="O134" s="231" t="str">
        <f t="shared" si="46"/>
        <v/>
      </c>
    </row>
    <row r="135" spans="2:15" ht="15" thickBot="1" x14ac:dyDescent="0.25">
      <c r="B135" s="6"/>
      <c r="C135" s="7"/>
      <c r="D135" s="7"/>
      <c r="E135" s="7"/>
      <c r="F135" s="61"/>
      <c r="G135" s="72"/>
      <c r="H135" s="7"/>
      <c r="I135" s="115"/>
      <c r="J135" s="13"/>
      <c r="K135" s="173"/>
      <c r="L135" s="115"/>
      <c r="M135" s="13"/>
      <c r="N135" s="214"/>
      <c r="O135" s="234" t="str">
        <f t="shared" si="46"/>
        <v/>
      </c>
    </row>
    <row r="136" spans="2:15" x14ac:dyDescent="0.2">
      <c r="O136" s="237" t="str">
        <f t="shared" si="46"/>
        <v/>
      </c>
    </row>
    <row r="137" spans="2:15" ht="15" x14ac:dyDescent="0.25">
      <c r="B137" s="2" t="s">
        <v>36</v>
      </c>
      <c r="C137" s="3" t="s">
        <v>67</v>
      </c>
      <c r="D137" s="3" t="s">
        <v>4</v>
      </c>
      <c r="E137" s="139" t="s">
        <v>150</v>
      </c>
      <c r="F137" s="51"/>
      <c r="G137" s="51"/>
      <c r="H137" s="189" t="s">
        <v>206</v>
      </c>
      <c r="I137" s="118"/>
      <c r="J137" s="23"/>
      <c r="K137" s="174"/>
      <c r="L137" s="118"/>
      <c r="M137" s="23"/>
      <c r="N137" s="224"/>
      <c r="O137" s="231" t="str">
        <f t="shared" si="46"/>
        <v/>
      </c>
    </row>
    <row r="138" spans="2:15" ht="15" x14ac:dyDescent="0.25">
      <c r="B138" s="53"/>
      <c r="C138" s="4"/>
      <c r="D138" s="4"/>
      <c r="E138" s="4"/>
      <c r="F138" s="59">
        <v>611000</v>
      </c>
      <c r="G138" s="70"/>
      <c r="H138" s="10" t="s">
        <v>57</v>
      </c>
      <c r="I138" s="109">
        <f t="shared" ref="I138:N138" si="52">SUM(I139:I142)</f>
        <v>114100</v>
      </c>
      <c r="J138" s="34">
        <f t="shared" si="52"/>
        <v>0</v>
      </c>
      <c r="K138" s="168">
        <f t="shared" si="52"/>
        <v>114100</v>
      </c>
      <c r="L138" s="109">
        <f t="shared" si="52"/>
        <v>0</v>
      </c>
      <c r="M138" s="34">
        <f t="shared" si="52"/>
        <v>0</v>
      </c>
      <c r="N138" s="209">
        <f t="shared" si="52"/>
        <v>0</v>
      </c>
      <c r="O138" s="235">
        <f t="shared" si="46"/>
        <v>0</v>
      </c>
    </row>
    <row r="139" spans="2:15" ht="14.25" x14ac:dyDescent="0.2">
      <c r="B139" s="52"/>
      <c r="C139" s="8"/>
      <c r="D139" s="8"/>
      <c r="E139" s="8"/>
      <c r="F139" s="60">
        <v>611100</v>
      </c>
      <c r="G139" s="71"/>
      <c r="H139" s="9" t="s">
        <v>68</v>
      </c>
      <c r="I139" s="122">
        <v>100740</v>
      </c>
      <c r="J139" s="36">
        <v>0</v>
      </c>
      <c r="K139" s="169">
        <f>SUM(I139:J139)</f>
        <v>100740</v>
      </c>
      <c r="L139" s="122"/>
      <c r="M139" s="36"/>
      <c r="N139" s="210">
        <f>SUM(L139:M139)</f>
        <v>0</v>
      </c>
      <c r="O139" s="231">
        <f t="shared" si="46"/>
        <v>0</v>
      </c>
    </row>
    <row r="140" spans="2:15" ht="14.25" x14ac:dyDescent="0.2">
      <c r="B140" s="52"/>
      <c r="C140" s="8"/>
      <c r="D140" s="8"/>
      <c r="E140" s="8"/>
      <c r="F140" s="60">
        <v>611200</v>
      </c>
      <c r="G140" s="71"/>
      <c r="H140" s="9" t="s">
        <v>69</v>
      </c>
      <c r="I140" s="122">
        <v>13360</v>
      </c>
      <c r="J140" s="36">
        <v>0</v>
      </c>
      <c r="K140" s="169">
        <f t="shared" ref="K140:K141" si="53">SUM(I140:J140)</f>
        <v>13360</v>
      </c>
      <c r="L140" s="122"/>
      <c r="M140" s="36"/>
      <c r="N140" s="210">
        <f t="shared" ref="N140:N141" si="54">SUM(L140:M140)</f>
        <v>0</v>
      </c>
      <c r="O140" s="231">
        <f t="shared" si="46"/>
        <v>0</v>
      </c>
    </row>
    <row r="141" spans="2:15" ht="14.25" x14ac:dyDescent="0.2">
      <c r="B141" s="52"/>
      <c r="C141" s="8"/>
      <c r="D141" s="8"/>
      <c r="E141" s="8"/>
      <c r="F141" s="60">
        <v>611200</v>
      </c>
      <c r="G141" s="71"/>
      <c r="H141" s="151" t="s">
        <v>83</v>
      </c>
      <c r="I141" s="110">
        <v>0</v>
      </c>
      <c r="J141" s="33">
        <v>0</v>
      </c>
      <c r="K141" s="169">
        <f t="shared" si="53"/>
        <v>0</v>
      </c>
      <c r="L141" s="110"/>
      <c r="M141" s="33"/>
      <c r="N141" s="210">
        <f t="shared" si="54"/>
        <v>0</v>
      </c>
      <c r="O141" s="231" t="str">
        <f t="shared" si="46"/>
        <v/>
      </c>
    </row>
    <row r="142" spans="2:15" ht="14.25" x14ac:dyDescent="0.2">
      <c r="B142" s="52"/>
      <c r="C142" s="8"/>
      <c r="D142" s="8"/>
      <c r="E142" s="8"/>
      <c r="F142" s="60"/>
      <c r="G142" s="71"/>
      <c r="H142" s="9"/>
      <c r="I142" s="122"/>
      <c r="J142" s="36"/>
      <c r="K142" s="169"/>
      <c r="L142" s="122"/>
      <c r="M142" s="36"/>
      <c r="N142" s="210"/>
      <c r="O142" s="231" t="str">
        <f t="shared" si="46"/>
        <v/>
      </c>
    </row>
    <row r="143" spans="2:15" ht="15" x14ac:dyDescent="0.25">
      <c r="B143" s="53"/>
      <c r="C143" s="4"/>
      <c r="D143" s="4"/>
      <c r="E143" s="4"/>
      <c r="F143" s="59">
        <v>612000</v>
      </c>
      <c r="G143" s="70"/>
      <c r="H143" s="10" t="s">
        <v>56</v>
      </c>
      <c r="I143" s="109">
        <f t="shared" ref="I143:N143" si="55">I144</f>
        <v>10740</v>
      </c>
      <c r="J143" s="34">
        <f t="shared" si="55"/>
        <v>0</v>
      </c>
      <c r="K143" s="168">
        <f t="shared" si="55"/>
        <v>10740</v>
      </c>
      <c r="L143" s="109">
        <f t="shared" si="55"/>
        <v>0</v>
      </c>
      <c r="M143" s="34">
        <f t="shared" si="55"/>
        <v>0</v>
      </c>
      <c r="N143" s="209">
        <f t="shared" si="55"/>
        <v>0</v>
      </c>
      <c r="O143" s="235">
        <f t="shared" si="46"/>
        <v>0</v>
      </c>
    </row>
    <row r="144" spans="2:15" ht="14.25" x14ac:dyDescent="0.2">
      <c r="B144" s="52"/>
      <c r="C144" s="8"/>
      <c r="D144" s="8"/>
      <c r="E144" s="8"/>
      <c r="F144" s="60">
        <v>612100</v>
      </c>
      <c r="G144" s="71"/>
      <c r="H144" s="148" t="s">
        <v>5</v>
      </c>
      <c r="I144" s="122">
        <v>10740</v>
      </c>
      <c r="J144" s="36">
        <v>0</v>
      </c>
      <c r="K144" s="169">
        <f>SUM(I144:J144)</f>
        <v>10740</v>
      </c>
      <c r="L144" s="122"/>
      <c r="M144" s="36"/>
      <c r="N144" s="210">
        <f>SUM(L144:M144)</f>
        <v>0</v>
      </c>
      <c r="O144" s="231">
        <f t="shared" si="46"/>
        <v>0</v>
      </c>
    </row>
    <row r="145" spans="2:15" ht="14.25" x14ac:dyDescent="0.2">
      <c r="B145" s="52"/>
      <c r="C145" s="8"/>
      <c r="D145" s="8"/>
      <c r="E145" s="8"/>
      <c r="F145" s="60"/>
      <c r="G145" s="71"/>
      <c r="H145" s="9"/>
      <c r="I145" s="119"/>
      <c r="J145" s="56"/>
      <c r="K145" s="170"/>
      <c r="L145" s="119"/>
      <c r="M145" s="56"/>
      <c r="N145" s="211"/>
      <c r="O145" s="231" t="str">
        <f t="shared" si="46"/>
        <v/>
      </c>
    </row>
    <row r="146" spans="2:15" ht="15" x14ac:dyDescent="0.25">
      <c r="B146" s="53"/>
      <c r="C146" s="4"/>
      <c r="D146" s="4"/>
      <c r="E146" s="4"/>
      <c r="F146" s="59">
        <v>613000</v>
      </c>
      <c r="G146" s="70"/>
      <c r="H146" s="10" t="s">
        <v>58</v>
      </c>
      <c r="I146" s="112">
        <f t="shared" ref="I146:N146" si="56">SUM(I147:I156)</f>
        <v>6300</v>
      </c>
      <c r="J146" s="57">
        <f t="shared" si="56"/>
        <v>0</v>
      </c>
      <c r="K146" s="171">
        <f t="shared" si="56"/>
        <v>6300</v>
      </c>
      <c r="L146" s="112">
        <f t="shared" si="56"/>
        <v>0</v>
      </c>
      <c r="M146" s="57">
        <f t="shared" si="56"/>
        <v>0</v>
      </c>
      <c r="N146" s="212">
        <f t="shared" si="56"/>
        <v>0</v>
      </c>
      <c r="O146" s="235">
        <f t="shared" si="46"/>
        <v>0</v>
      </c>
    </row>
    <row r="147" spans="2:15" ht="14.25" x14ac:dyDescent="0.2">
      <c r="B147" s="52"/>
      <c r="C147" s="8"/>
      <c r="D147" s="8"/>
      <c r="E147" s="8"/>
      <c r="F147" s="60">
        <v>613100</v>
      </c>
      <c r="G147" s="71"/>
      <c r="H147" s="9" t="s">
        <v>6</v>
      </c>
      <c r="I147" s="103">
        <v>1300</v>
      </c>
      <c r="J147" s="86">
        <v>0</v>
      </c>
      <c r="K147" s="169">
        <f t="shared" ref="K147:K156" si="57">SUM(I147:J147)</f>
        <v>1300</v>
      </c>
      <c r="L147" s="103"/>
      <c r="M147" s="86"/>
      <c r="N147" s="210">
        <f t="shared" ref="N147:N156" si="58">SUM(L147:M147)</f>
        <v>0</v>
      </c>
      <c r="O147" s="231">
        <f t="shared" si="46"/>
        <v>0</v>
      </c>
    </row>
    <row r="148" spans="2:15" ht="14.25" x14ac:dyDescent="0.2">
      <c r="B148" s="52"/>
      <c r="C148" s="8"/>
      <c r="D148" s="8"/>
      <c r="E148" s="8"/>
      <c r="F148" s="60">
        <v>613200</v>
      </c>
      <c r="G148" s="71"/>
      <c r="H148" s="9" t="s">
        <v>7</v>
      </c>
      <c r="I148" s="103">
        <v>0</v>
      </c>
      <c r="J148" s="86">
        <v>0</v>
      </c>
      <c r="K148" s="169">
        <f t="shared" si="57"/>
        <v>0</v>
      </c>
      <c r="L148" s="103"/>
      <c r="M148" s="86"/>
      <c r="N148" s="210">
        <f t="shared" si="58"/>
        <v>0</v>
      </c>
      <c r="O148" s="231" t="str">
        <f t="shared" si="46"/>
        <v/>
      </c>
    </row>
    <row r="149" spans="2:15" ht="14.25" x14ac:dyDescent="0.2">
      <c r="B149" s="52"/>
      <c r="C149" s="8"/>
      <c r="D149" s="8"/>
      <c r="E149" s="8"/>
      <c r="F149" s="60">
        <v>613300</v>
      </c>
      <c r="G149" s="71"/>
      <c r="H149" s="9" t="s">
        <v>70</v>
      </c>
      <c r="I149" s="103">
        <v>2000</v>
      </c>
      <c r="J149" s="86">
        <v>0</v>
      </c>
      <c r="K149" s="169">
        <f t="shared" si="57"/>
        <v>2000</v>
      </c>
      <c r="L149" s="103"/>
      <c r="M149" s="86"/>
      <c r="N149" s="210">
        <f t="shared" si="58"/>
        <v>0</v>
      </c>
      <c r="O149" s="231">
        <f t="shared" si="46"/>
        <v>0</v>
      </c>
    </row>
    <row r="150" spans="2:15" ht="14.25" x14ac:dyDescent="0.2">
      <c r="B150" s="52"/>
      <c r="C150" s="8"/>
      <c r="D150" s="8"/>
      <c r="E150" s="8"/>
      <c r="F150" s="60">
        <v>613400</v>
      </c>
      <c r="G150" s="71"/>
      <c r="H150" s="9" t="s">
        <v>59</v>
      </c>
      <c r="I150" s="103">
        <v>1000</v>
      </c>
      <c r="J150" s="86">
        <v>0</v>
      </c>
      <c r="K150" s="169">
        <f t="shared" si="57"/>
        <v>1000</v>
      </c>
      <c r="L150" s="103"/>
      <c r="M150" s="86"/>
      <c r="N150" s="210">
        <f t="shared" si="58"/>
        <v>0</v>
      </c>
      <c r="O150" s="231">
        <f t="shared" si="46"/>
        <v>0</v>
      </c>
    </row>
    <row r="151" spans="2:15" ht="14.25" x14ac:dyDescent="0.2">
      <c r="B151" s="52"/>
      <c r="C151" s="8"/>
      <c r="D151" s="8"/>
      <c r="E151" s="8"/>
      <c r="F151" s="60">
        <v>613500</v>
      </c>
      <c r="G151" s="71"/>
      <c r="H151" s="9" t="s">
        <v>8</v>
      </c>
      <c r="I151" s="103">
        <v>0</v>
      </c>
      <c r="J151" s="86">
        <v>0</v>
      </c>
      <c r="K151" s="169">
        <f t="shared" si="57"/>
        <v>0</v>
      </c>
      <c r="L151" s="103"/>
      <c r="M151" s="86"/>
      <c r="N151" s="210">
        <f t="shared" si="58"/>
        <v>0</v>
      </c>
      <c r="O151" s="231" t="str">
        <f t="shared" si="46"/>
        <v/>
      </c>
    </row>
    <row r="152" spans="2:15" ht="14.25" x14ac:dyDescent="0.2">
      <c r="B152" s="52"/>
      <c r="C152" s="8"/>
      <c r="D152" s="8"/>
      <c r="E152" s="8"/>
      <c r="F152" s="60">
        <v>613600</v>
      </c>
      <c r="G152" s="71"/>
      <c r="H152" s="9" t="s">
        <v>71</v>
      </c>
      <c r="I152" s="103">
        <v>0</v>
      </c>
      <c r="J152" s="86">
        <v>0</v>
      </c>
      <c r="K152" s="169">
        <f t="shared" si="57"/>
        <v>0</v>
      </c>
      <c r="L152" s="103"/>
      <c r="M152" s="86"/>
      <c r="N152" s="210">
        <f t="shared" si="58"/>
        <v>0</v>
      </c>
      <c r="O152" s="231" t="str">
        <f t="shared" si="46"/>
        <v/>
      </c>
    </row>
    <row r="153" spans="2:15" ht="14.25" x14ac:dyDescent="0.2">
      <c r="B153" s="52"/>
      <c r="C153" s="8"/>
      <c r="D153" s="8"/>
      <c r="E153" s="8"/>
      <c r="F153" s="60">
        <v>613700</v>
      </c>
      <c r="G153" s="71"/>
      <c r="H153" s="9" t="s">
        <v>9</v>
      </c>
      <c r="I153" s="103">
        <v>500</v>
      </c>
      <c r="J153" s="86">
        <v>0</v>
      </c>
      <c r="K153" s="169">
        <f t="shared" si="57"/>
        <v>500</v>
      </c>
      <c r="L153" s="103"/>
      <c r="M153" s="86"/>
      <c r="N153" s="210">
        <f t="shared" si="58"/>
        <v>0</v>
      </c>
      <c r="O153" s="231">
        <f t="shared" si="46"/>
        <v>0</v>
      </c>
    </row>
    <row r="154" spans="2:15" ht="14.25" x14ac:dyDescent="0.2">
      <c r="B154" s="52"/>
      <c r="C154" s="8"/>
      <c r="D154" s="8"/>
      <c r="E154" s="8"/>
      <c r="F154" s="60">
        <v>613800</v>
      </c>
      <c r="G154" s="71"/>
      <c r="H154" s="9" t="s">
        <v>60</v>
      </c>
      <c r="I154" s="103">
        <v>0</v>
      </c>
      <c r="J154" s="86">
        <v>0</v>
      </c>
      <c r="K154" s="169">
        <f t="shared" si="57"/>
        <v>0</v>
      </c>
      <c r="L154" s="103"/>
      <c r="M154" s="86"/>
      <c r="N154" s="210">
        <f t="shared" si="58"/>
        <v>0</v>
      </c>
      <c r="O154" s="231" t="str">
        <f t="shared" si="46"/>
        <v/>
      </c>
    </row>
    <row r="155" spans="2:15" ht="14.25" x14ac:dyDescent="0.2">
      <c r="B155" s="52"/>
      <c r="C155" s="8"/>
      <c r="D155" s="8"/>
      <c r="E155" s="8"/>
      <c r="F155" s="60">
        <v>613900</v>
      </c>
      <c r="G155" s="71"/>
      <c r="H155" s="9" t="s">
        <v>61</v>
      </c>
      <c r="I155" s="103">
        <v>1500</v>
      </c>
      <c r="J155" s="86">
        <v>0</v>
      </c>
      <c r="K155" s="169">
        <f t="shared" si="57"/>
        <v>1500</v>
      </c>
      <c r="L155" s="103"/>
      <c r="M155" s="86"/>
      <c r="N155" s="210">
        <f t="shared" si="58"/>
        <v>0</v>
      </c>
      <c r="O155" s="231">
        <f t="shared" si="46"/>
        <v>0</v>
      </c>
    </row>
    <row r="156" spans="2:15" ht="14.25" x14ac:dyDescent="0.2">
      <c r="B156" s="52"/>
      <c r="C156" s="8"/>
      <c r="D156" s="8"/>
      <c r="E156" s="8"/>
      <c r="F156" s="60">
        <v>613900</v>
      </c>
      <c r="G156" s="71"/>
      <c r="H156" s="151" t="s">
        <v>84</v>
      </c>
      <c r="I156" s="103">
        <v>0</v>
      </c>
      <c r="J156" s="86">
        <v>0</v>
      </c>
      <c r="K156" s="169">
        <f t="shared" si="57"/>
        <v>0</v>
      </c>
      <c r="L156" s="103"/>
      <c r="M156" s="86"/>
      <c r="N156" s="210">
        <f t="shared" si="58"/>
        <v>0</v>
      </c>
      <c r="O156" s="231" t="str">
        <f t="shared" si="46"/>
        <v/>
      </c>
    </row>
    <row r="157" spans="2:15" ht="14.25" x14ac:dyDescent="0.2">
      <c r="B157" s="53"/>
      <c r="C157" s="4"/>
      <c r="D157" s="4"/>
      <c r="E157" s="138"/>
      <c r="F157" s="68"/>
      <c r="G157" s="80"/>
      <c r="H157" s="10"/>
      <c r="I157" s="119"/>
      <c r="J157" s="56"/>
      <c r="K157" s="170"/>
      <c r="L157" s="119"/>
      <c r="M157" s="56"/>
      <c r="N157" s="211"/>
      <c r="O157" s="231" t="str">
        <f t="shared" si="46"/>
        <v/>
      </c>
    </row>
    <row r="158" spans="2:15" ht="15" x14ac:dyDescent="0.25">
      <c r="B158" s="53"/>
      <c r="C158" s="4"/>
      <c r="D158" s="4"/>
      <c r="E158" s="4"/>
      <c r="F158" s="59">
        <v>821000</v>
      </c>
      <c r="G158" s="70"/>
      <c r="H158" s="10" t="s">
        <v>12</v>
      </c>
      <c r="I158" s="113">
        <f t="shared" ref="I158:N158" si="59">I159+I160</f>
        <v>3000</v>
      </c>
      <c r="J158" s="54">
        <f t="shared" si="59"/>
        <v>0</v>
      </c>
      <c r="K158" s="171">
        <f t="shared" si="59"/>
        <v>3000</v>
      </c>
      <c r="L158" s="113">
        <f t="shared" si="59"/>
        <v>0</v>
      </c>
      <c r="M158" s="54">
        <f t="shared" si="59"/>
        <v>0</v>
      </c>
      <c r="N158" s="212">
        <f t="shared" si="59"/>
        <v>0</v>
      </c>
      <c r="O158" s="235">
        <f t="shared" si="46"/>
        <v>0</v>
      </c>
    </row>
    <row r="159" spans="2:15" ht="14.25" x14ac:dyDescent="0.2">
      <c r="B159" s="52"/>
      <c r="C159" s="8"/>
      <c r="D159" s="8"/>
      <c r="E159" s="8"/>
      <c r="F159" s="60">
        <v>821200</v>
      </c>
      <c r="G159" s="71"/>
      <c r="H159" s="9" t="s">
        <v>13</v>
      </c>
      <c r="I159" s="119">
        <v>0</v>
      </c>
      <c r="J159" s="56">
        <v>0</v>
      </c>
      <c r="K159" s="169">
        <f t="shared" ref="K159:K160" si="60">SUM(I159:J159)</f>
        <v>0</v>
      </c>
      <c r="L159" s="119"/>
      <c r="M159" s="56"/>
      <c r="N159" s="210">
        <f t="shared" ref="N159:N160" si="61">SUM(L159:M159)</f>
        <v>0</v>
      </c>
      <c r="O159" s="231" t="str">
        <f t="shared" si="46"/>
        <v/>
      </c>
    </row>
    <row r="160" spans="2:15" ht="14.25" x14ac:dyDescent="0.2">
      <c r="B160" s="52"/>
      <c r="C160" s="8"/>
      <c r="D160" s="8"/>
      <c r="E160" s="8"/>
      <c r="F160" s="60">
        <v>821300</v>
      </c>
      <c r="G160" s="71"/>
      <c r="H160" s="9" t="s">
        <v>14</v>
      </c>
      <c r="I160" s="119">
        <v>3000</v>
      </c>
      <c r="J160" s="56">
        <v>0</v>
      </c>
      <c r="K160" s="169">
        <f t="shared" si="60"/>
        <v>3000</v>
      </c>
      <c r="L160" s="119"/>
      <c r="M160" s="56"/>
      <c r="N160" s="210">
        <f t="shared" si="61"/>
        <v>0</v>
      </c>
      <c r="O160" s="231">
        <f t="shared" si="46"/>
        <v>0</v>
      </c>
    </row>
    <row r="161" spans="2:15" ht="14.25" x14ac:dyDescent="0.2">
      <c r="B161" s="52"/>
      <c r="C161" s="8"/>
      <c r="D161" s="8"/>
      <c r="E161" s="8"/>
      <c r="F161" s="60"/>
      <c r="G161" s="71"/>
      <c r="H161" s="9"/>
      <c r="I161" s="119"/>
      <c r="J161" s="56"/>
      <c r="K161" s="170"/>
      <c r="L161" s="119"/>
      <c r="M161" s="56"/>
      <c r="N161" s="211"/>
      <c r="O161" s="231" t="str">
        <f t="shared" si="46"/>
        <v/>
      </c>
    </row>
    <row r="162" spans="2:15" ht="15" x14ac:dyDescent="0.25">
      <c r="B162" s="53"/>
      <c r="C162" s="4"/>
      <c r="D162" s="4"/>
      <c r="E162" s="4"/>
      <c r="F162" s="59"/>
      <c r="G162" s="70"/>
      <c r="H162" s="10" t="s">
        <v>15</v>
      </c>
      <c r="I162" s="113">
        <v>4</v>
      </c>
      <c r="J162" s="54"/>
      <c r="K162" s="171">
        <v>4</v>
      </c>
      <c r="L162" s="113"/>
      <c r="M162" s="54"/>
      <c r="N162" s="212"/>
      <c r="O162" s="231"/>
    </row>
    <row r="163" spans="2:15" ht="15" x14ac:dyDescent="0.25">
      <c r="B163" s="53"/>
      <c r="C163" s="4"/>
      <c r="D163" s="4"/>
      <c r="E163" s="4"/>
      <c r="F163" s="59"/>
      <c r="G163" s="70"/>
      <c r="H163" s="4" t="s">
        <v>24</v>
      </c>
      <c r="I163" s="113">
        <f t="shared" ref="I163:N163" si="62">I138+I143+I146+I158</f>
        <v>134140</v>
      </c>
      <c r="J163" s="54">
        <f t="shared" si="62"/>
        <v>0</v>
      </c>
      <c r="K163" s="171">
        <f t="shared" si="62"/>
        <v>134140</v>
      </c>
      <c r="L163" s="113">
        <f t="shared" si="62"/>
        <v>0</v>
      </c>
      <c r="M163" s="54">
        <f t="shared" si="62"/>
        <v>0</v>
      </c>
      <c r="N163" s="212">
        <f t="shared" si="62"/>
        <v>0</v>
      </c>
      <c r="O163" s="235">
        <f t="shared" si="46"/>
        <v>0</v>
      </c>
    </row>
    <row r="164" spans="2:15" ht="15" x14ac:dyDescent="0.25">
      <c r="B164" s="53"/>
      <c r="C164" s="4"/>
      <c r="D164" s="4"/>
      <c r="E164" s="4"/>
      <c r="F164" s="59"/>
      <c r="G164" s="70"/>
      <c r="H164" s="4" t="s">
        <v>16</v>
      </c>
      <c r="I164" s="113">
        <f t="shared" ref="I164:N164" si="63">I163</f>
        <v>134140</v>
      </c>
      <c r="J164" s="54">
        <f t="shared" si="63"/>
        <v>0</v>
      </c>
      <c r="K164" s="171">
        <f t="shared" si="63"/>
        <v>134140</v>
      </c>
      <c r="L164" s="113">
        <f t="shared" si="63"/>
        <v>0</v>
      </c>
      <c r="M164" s="54">
        <f t="shared" si="63"/>
        <v>0</v>
      </c>
      <c r="N164" s="212">
        <f t="shared" si="63"/>
        <v>0</v>
      </c>
      <c r="O164" s="235">
        <f t="shared" si="46"/>
        <v>0</v>
      </c>
    </row>
    <row r="165" spans="2:15" ht="15" x14ac:dyDescent="0.25">
      <c r="B165" s="53"/>
      <c r="C165" s="4"/>
      <c r="D165" s="4"/>
      <c r="E165" s="4"/>
      <c r="F165" s="59"/>
      <c r="G165" s="70"/>
      <c r="H165" s="4" t="s">
        <v>17</v>
      </c>
      <c r="I165" s="113"/>
      <c r="J165" s="54"/>
      <c r="K165" s="171"/>
      <c r="L165" s="113"/>
      <c r="M165" s="54"/>
      <c r="N165" s="212"/>
      <c r="O165" s="231" t="str">
        <f t="shared" si="46"/>
        <v/>
      </c>
    </row>
    <row r="166" spans="2:15" ht="15" thickBot="1" x14ac:dyDescent="0.25">
      <c r="B166" s="6"/>
      <c r="C166" s="7"/>
      <c r="D166" s="7"/>
      <c r="E166" s="7"/>
      <c r="F166" s="61"/>
      <c r="G166" s="72"/>
      <c r="H166" s="7"/>
      <c r="I166" s="115"/>
      <c r="J166" s="13"/>
      <c r="K166" s="173"/>
      <c r="L166" s="115"/>
      <c r="M166" s="13"/>
      <c r="N166" s="214"/>
      <c r="O166" s="234" t="str">
        <f t="shared" si="46"/>
        <v/>
      </c>
    </row>
    <row r="167" spans="2:15" x14ac:dyDescent="0.2">
      <c r="O167" s="237" t="str">
        <f t="shared" si="46"/>
        <v/>
      </c>
    </row>
    <row r="168" spans="2:15" ht="15" x14ac:dyDescent="0.25">
      <c r="B168" s="2" t="s">
        <v>36</v>
      </c>
      <c r="C168" s="3" t="s">
        <v>257</v>
      </c>
      <c r="D168" s="3" t="s">
        <v>4</v>
      </c>
      <c r="E168" s="139" t="s">
        <v>258</v>
      </c>
      <c r="F168" s="51"/>
      <c r="G168" s="51"/>
      <c r="H168" s="189" t="s">
        <v>259</v>
      </c>
      <c r="I168" s="118"/>
      <c r="J168" s="23"/>
      <c r="K168" s="174"/>
      <c r="L168" s="118"/>
      <c r="M168" s="23"/>
      <c r="N168" s="224"/>
      <c r="O168" s="231" t="str">
        <f t="shared" si="46"/>
        <v/>
      </c>
    </row>
    <row r="169" spans="2:15" ht="15" x14ac:dyDescent="0.25">
      <c r="B169" s="53"/>
      <c r="C169" s="4"/>
      <c r="D169" s="4"/>
      <c r="E169" s="4"/>
      <c r="F169" s="59">
        <v>611000</v>
      </c>
      <c r="G169" s="70"/>
      <c r="H169" s="10" t="s">
        <v>57</v>
      </c>
      <c r="I169" s="109">
        <f t="shared" ref="I169:N169" si="64">SUM(I170:I173)</f>
        <v>37830</v>
      </c>
      <c r="J169" s="34">
        <f t="shared" si="64"/>
        <v>0</v>
      </c>
      <c r="K169" s="168">
        <f t="shared" si="64"/>
        <v>37830</v>
      </c>
      <c r="L169" s="109">
        <f t="shared" si="64"/>
        <v>0</v>
      </c>
      <c r="M169" s="34">
        <f t="shared" si="64"/>
        <v>0</v>
      </c>
      <c r="N169" s="209">
        <f t="shared" si="64"/>
        <v>0</v>
      </c>
      <c r="O169" s="235">
        <f t="shared" si="46"/>
        <v>0</v>
      </c>
    </row>
    <row r="170" spans="2:15" ht="14.25" x14ac:dyDescent="0.2">
      <c r="B170" s="52"/>
      <c r="C170" s="8"/>
      <c r="D170" s="8"/>
      <c r="E170" s="8"/>
      <c r="F170" s="60">
        <v>611100</v>
      </c>
      <c r="G170" s="71"/>
      <c r="H170" s="9" t="s">
        <v>68</v>
      </c>
      <c r="I170" s="122">
        <v>32640</v>
      </c>
      <c r="J170" s="36">
        <v>0</v>
      </c>
      <c r="K170" s="169">
        <f>SUM(I170:J170)</f>
        <v>32640</v>
      </c>
      <c r="L170" s="122"/>
      <c r="M170" s="36"/>
      <c r="N170" s="210">
        <f>SUM(L170:M170)</f>
        <v>0</v>
      </c>
      <c r="O170" s="231">
        <f t="shared" si="46"/>
        <v>0</v>
      </c>
    </row>
    <row r="171" spans="2:15" ht="14.25" x14ac:dyDescent="0.2">
      <c r="B171" s="52"/>
      <c r="C171" s="8"/>
      <c r="D171" s="8"/>
      <c r="E171" s="8"/>
      <c r="F171" s="60">
        <v>611200</v>
      </c>
      <c r="G171" s="71"/>
      <c r="H171" s="9" t="s">
        <v>69</v>
      </c>
      <c r="I171" s="122">
        <v>5190</v>
      </c>
      <c r="J171" s="36">
        <v>0</v>
      </c>
      <c r="K171" s="169">
        <f t="shared" ref="K171:K172" si="65">SUM(I171:J171)</f>
        <v>5190</v>
      </c>
      <c r="L171" s="122"/>
      <c r="M171" s="36"/>
      <c r="N171" s="210">
        <f t="shared" ref="N171:N172" si="66">SUM(L171:M171)</f>
        <v>0</v>
      </c>
      <c r="O171" s="231">
        <f t="shared" si="46"/>
        <v>0</v>
      </c>
    </row>
    <row r="172" spans="2:15" ht="14.25" x14ac:dyDescent="0.2">
      <c r="B172" s="52"/>
      <c r="C172" s="8"/>
      <c r="D172" s="8"/>
      <c r="E172" s="8"/>
      <c r="F172" s="60">
        <v>611200</v>
      </c>
      <c r="G172" s="71"/>
      <c r="H172" s="151" t="s">
        <v>83</v>
      </c>
      <c r="I172" s="110">
        <v>0</v>
      </c>
      <c r="J172" s="33">
        <v>0</v>
      </c>
      <c r="K172" s="169">
        <f t="shared" si="65"/>
        <v>0</v>
      </c>
      <c r="L172" s="110"/>
      <c r="M172" s="33"/>
      <c r="N172" s="210">
        <f t="shared" si="66"/>
        <v>0</v>
      </c>
      <c r="O172" s="231" t="str">
        <f t="shared" si="46"/>
        <v/>
      </c>
    </row>
    <row r="173" spans="2:15" ht="14.25" x14ac:dyDescent="0.2">
      <c r="B173" s="52"/>
      <c r="C173" s="8"/>
      <c r="D173" s="8"/>
      <c r="E173" s="8"/>
      <c r="F173" s="60"/>
      <c r="G173" s="71"/>
      <c r="H173" s="9"/>
      <c r="I173" s="122"/>
      <c r="J173" s="36"/>
      <c r="K173" s="169"/>
      <c r="L173" s="122"/>
      <c r="M173" s="36"/>
      <c r="N173" s="210"/>
      <c r="O173" s="231" t="str">
        <f t="shared" si="46"/>
        <v/>
      </c>
    </row>
    <row r="174" spans="2:15" ht="15" x14ac:dyDescent="0.25">
      <c r="B174" s="53"/>
      <c r="C174" s="4"/>
      <c r="D174" s="4"/>
      <c r="E174" s="4"/>
      <c r="F174" s="59">
        <v>612000</v>
      </c>
      <c r="G174" s="70"/>
      <c r="H174" s="10" t="s">
        <v>56</v>
      </c>
      <c r="I174" s="109">
        <f t="shared" ref="I174:N174" si="67">I175</f>
        <v>3720</v>
      </c>
      <c r="J174" s="34">
        <f t="shared" si="67"/>
        <v>0</v>
      </c>
      <c r="K174" s="168">
        <f t="shared" si="67"/>
        <v>3720</v>
      </c>
      <c r="L174" s="109">
        <f t="shared" si="67"/>
        <v>0</v>
      </c>
      <c r="M174" s="34">
        <f t="shared" si="67"/>
        <v>0</v>
      </c>
      <c r="N174" s="209">
        <f t="shared" si="67"/>
        <v>0</v>
      </c>
      <c r="O174" s="235">
        <f t="shared" si="46"/>
        <v>0</v>
      </c>
    </row>
    <row r="175" spans="2:15" ht="14.25" x14ac:dyDescent="0.2">
      <c r="B175" s="52"/>
      <c r="C175" s="8"/>
      <c r="D175" s="8"/>
      <c r="E175" s="8"/>
      <c r="F175" s="60">
        <v>612100</v>
      </c>
      <c r="G175" s="71"/>
      <c r="H175" s="148" t="s">
        <v>5</v>
      </c>
      <c r="I175" s="122">
        <v>3720</v>
      </c>
      <c r="J175" s="36">
        <v>0</v>
      </c>
      <c r="K175" s="169">
        <f>SUM(I175:J175)</f>
        <v>3720</v>
      </c>
      <c r="L175" s="122"/>
      <c r="M175" s="36"/>
      <c r="N175" s="210">
        <f>SUM(L175:M175)</f>
        <v>0</v>
      </c>
      <c r="O175" s="231">
        <f t="shared" si="46"/>
        <v>0</v>
      </c>
    </row>
    <row r="176" spans="2:15" ht="14.25" x14ac:dyDescent="0.2">
      <c r="B176" s="52"/>
      <c r="C176" s="8"/>
      <c r="D176" s="8"/>
      <c r="E176" s="8"/>
      <c r="F176" s="60"/>
      <c r="G176" s="71"/>
      <c r="H176" s="9"/>
      <c r="I176" s="119"/>
      <c r="J176" s="56"/>
      <c r="K176" s="170"/>
      <c r="L176" s="119"/>
      <c r="M176" s="56"/>
      <c r="N176" s="211"/>
      <c r="O176" s="231" t="str">
        <f t="shared" si="46"/>
        <v/>
      </c>
    </row>
    <row r="177" spans="2:15" ht="15" x14ac:dyDescent="0.25">
      <c r="B177" s="53"/>
      <c r="C177" s="4"/>
      <c r="D177" s="4"/>
      <c r="E177" s="4"/>
      <c r="F177" s="59">
        <v>613000</v>
      </c>
      <c r="G177" s="70"/>
      <c r="H177" s="10" t="s">
        <v>58</v>
      </c>
      <c r="I177" s="112">
        <f t="shared" ref="I177:N177" si="68">SUM(I178:I187)</f>
        <v>3500</v>
      </c>
      <c r="J177" s="57">
        <f t="shared" si="68"/>
        <v>0</v>
      </c>
      <c r="K177" s="171">
        <f t="shared" si="68"/>
        <v>3500</v>
      </c>
      <c r="L177" s="112">
        <f t="shared" si="68"/>
        <v>0</v>
      </c>
      <c r="M177" s="57">
        <f t="shared" si="68"/>
        <v>0</v>
      </c>
      <c r="N177" s="212">
        <f t="shared" si="68"/>
        <v>0</v>
      </c>
      <c r="O177" s="235">
        <f t="shared" si="46"/>
        <v>0</v>
      </c>
    </row>
    <row r="178" spans="2:15" ht="14.25" x14ac:dyDescent="0.2">
      <c r="B178" s="52"/>
      <c r="C178" s="8"/>
      <c r="D178" s="8"/>
      <c r="E178" s="8"/>
      <c r="F178" s="60">
        <v>613100</v>
      </c>
      <c r="G178" s="71"/>
      <c r="H178" s="9" t="s">
        <v>6</v>
      </c>
      <c r="I178" s="103">
        <v>1000</v>
      </c>
      <c r="J178" s="86">
        <v>0</v>
      </c>
      <c r="K178" s="169">
        <f t="shared" ref="K178:K187" si="69">SUM(I178:J178)</f>
        <v>1000</v>
      </c>
      <c r="L178" s="103"/>
      <c r="M178" s="86"/>
      <c r="N178" s="210">
        <f t="shared" ref="N178:N187" si="70">SUM(L178:M178)</f>
        <v>0</v>
      </c>
      <c r="O178" s="231">
        <f t="shared" si="46"/>
        <v>0</v>
      </c>
    </row>
    <row r="179" spans="2:15" ht="14.25" x14ac:dyDescent="0.2">
      <c r="B179" s="52"/>
      <c r="C179" s="8"/>
      <c r="D179" s="8"/>
      <c r="E179" s="8"/>
      <c r="F179" s="60">
        <v>613200</v>
      </c>
      <c r="G179" s="71"/>
      <c r="H179" s="9" t="s">
        <v>7</v>
      </c>
      <c r="I179" s="103">
        <v>0</v>
      </c>
      <c r="J179" s="86">
        <v>0</v>
      </c>
      <c r="K179" s="169">
        <f t="shared" si="69"/>
        <v>0</v>
      </c>
      <c r="L179" s="103"/>
      <c r="M179" s="86"/>
      <c r="N179" s="210">
        <f t="shared" si="70"/>
        <v>0</v>
      </c>
      <c r="O179" s="231" t="str">
        <f t="shared" si="46"/>
        <v/>
      </c>
    </row>
    <row r="180" spans="2:15" ht="14.25" x14ac:dyDescent="0.2">
      <c r="B180" s="52"/>
      <c r="C180" s="8"/>
      <c r="D180" s="8"/>
      <c r="E180" s="8"/>
      <c r="F180" s="60">
        <v>613300</v>
      </c>
      <c r="G180" s="71"/>
      <c r="H180" s="9" t="s">
        <v>70</v>
      </c>
      <c r="I180" s="103">
        <v>0</v>
      </c>
      <c r="J180" s="86">
        <v>0</v>
      </c>
      <c r="K180" s="169">
        <f t="shared" si="69"/>
        <v>0</v>
      </c>
      <c r="L180" s="103"/>
      <c r="M180" s="86"/>
      <c r="N180" s="210">
        <f t="shared" si="70"/>
        <v>0</v>
      </c>
      <c r="O180" s="231" t="str">
        <f t="shared" si="46"/>
        <v/>
      </c>
    </row>
    <row r="181" spans="2:15" ht="14.25" x14ac:dyDescent="0.2">
      <c r="B181" s="52"/>
      <c r="C181" s="8"/>
      <c r="D181" s="8"/>
      <c r="E181" s="8"/>
      <c r="F181" s="60">
        <v>613400</v>
      </c>
      <c r="G181" s="71"/>
      <c r="H181" s="9" t="s">
        <v>59</v>
      </c>
      <c r="I181" s="103">
        <v>500</v>
      </c>
      <c r="J181" s="86">
        <v>0</v>
      </c>
      <c r="K181" s="169">
        <f t="shared" si="69"/>
        <v>500</v>
      </c>
      <c r="L181" s="103"/>
      <c r="M181" s="86"/>
      <c r="N181" s="210">
        <f t="shared" si="70"/>
        <v>0</v>
      </c>
      <c r="O181" s="231">
        <f t="shared" si="46"/>
        <v>0</v>
      </c>
    </row>
    <row r="182" spans="2:15" ht="14.25" x14ac:dyDescent="0.2">
      <c r="B182" s="52"/>
      <c r="C182" s="8"/>
      <c r="D182" s="8"/>
      <c r="E182" s="8"/>
      <c r="F182" s="60">
        <v>613500</v>
      </c>
      <c r="G182" s="71"/>
      <c r="H182" s="9" t="s">
        <v>8</v>
      </c>
      <c r="I182" s="103">
        <v>0</v>
      </c>
      <c r="J182" s="86">
        <v>0</v>
      </c>
      <c r="K182" s="169">
        <f t="shared" si="69"/>
        <v>0</v>
      </c>
      <c r="L182" s="103"/>
      <c r="M182" s="86"/>
      <c r="N182" s="210">
        <f t="shared" si="70"/>
        <v>0</v>
      </c>
      <c r="O182" s="231" t="str">
        <f t="shared" si="46"/>
        <v/>
      </c>
    </row>
    <row r="183" spans="2:15" ht="14.25" x14ac:dyDescent="0.2">
      <c r="B183" s="52"/>
      <c r="C183" s="8"/>
      <c r="D183" s="8"/>
      <c r="E183" s="8"/>
      <c r="F183" s="60">
        <v>613600</v>
      </c>
      <c r="G183" s="71"/>
      <c r="H183" s="9" t="s">
        <v>71</v>
      </c>
      <c r="I183" s="103">
        <v>0</v>
      </c>
      <c r="J183" s="86">
        <v>0</v>
      </c>
      <c r="K183" s="169">
        <f t="shared" si="69"/>
        <v>0</v>
      </c>
      <c r="L183" s="103"/>
      <c r="M183" s="86"/>
      <c r="N183" s="210">
        <f t="shared" si="70"/>
        <v>0</v>
      </c>
      <c r="O183" s="231" t="str">
        <f t="shared" si="46"/>
        <v/>
      </c>
    </row>
    <row r="184" spans="2:15" ht="14.25" x14ac:dyDescent="0.2">
      <c r="B184" s="52"/>
      <c r="C184" s="8"/>
      <c r="D184" s="8"/>
      <c r="E184" s="8"/>
      <c r="F184" s="60">
        <v>613700</v>
      </c>
      <c r="G184" s="71"/>
      <c r="H184" s="9" t="s">
        <v>9</v>
      </c>
      <c r="I184" s="103">
        <v>500</v>
      </c>
      <c r="J184" s="86">
        <v>0</v>
      </c>
      <c r="K184" s="169">
        <f t="shared" si="69"/>
        <v>500</v>
      </c>
      <c r="L184" s="103"/>
      <c r="M184" s="86"/>
      <c r="N184" s="210">
        <f t="shared" si="70"/>
        <v>0</v>
      </c>
      <c r="O184" s="231">
        <f t="shared" si="46"/>
        <v>0</v>
      </c>
    </row>
    <row r="185" spans="2:15" ht="14.25" x14ac:dyDescent="0.2">
      <c r="B185" s="52"/>
      <c r="C185" s="8"/>
      <c r="D185" s="8"/>
      <c r="E185" s="8"/>
      <c r="F185" s="60">
        <v>613800</v>
      </c>
      <c r="G185" s="71"/>
      <c r="H185" s="9" t="s">
        <v>60</v>
      </c>
      <c r="I185" s="103">
        <v>0</v>
      </c>
      <c r="J185" s="86">
        <v>0</v>
      </c>
      <c r="K185" s="169">
        <f t="shared" si="69"/>
        <v>0</v>
      </c>
      <c r="L185" s="103"/>
      <c r="M185" s="86"/>
      <c r="N185" s="210">
        <f t="shared" si="70"/>
        <v>0</v>
      </c>
      <c r="O185" s="231" t="str">
        <f t="shared" si="46"/>
        <v/>
      </c>
    </row>
    <row r="186" spans="2:15" ht="14.25" x14ac:dyDescent="0.2">
      <c r="B186" s="52"/>
      <c r="C186" s="8"/>
      <c r="D186" s="8"/>
      <c r="E186" s="8"/>
      <c r="F186" s="60">
        <v>613900</v>
      </c>
      <c r="G186" s="71"/>
      <c r="H186" s="9" t="s">
        <v>61</v>
      </c>
      <c r="I186" s="103">
        <v>1500</v>
      </c>
      <c r="J186" s="86">
        <v>0</v>
      </c>
      <c r="K186" s="169">
        <f t="shared" si="69"/>
        <v>1500</v>
      </c>
      <c r="L186" s="103"/>
      <c r="M186" s="86"/>
      <c r="N186" s="210">
        <f t="shared" si="70"/>
        <v>0</v>
      </c>
      <c r="O186" s="231">
        <f t="shared" si="46"/>
        <v>0</v>
      </c>
    </row>
    <row r="187" spans="2:15" ht="14.25" x14ac:dyDescent="0.2">
      <c r="B187" s="52"/>
      <c r="C187" s="8"/>
      <c r="D187" s="8"/>
      <c r="E187" s="8"/>
      <c r="F187" s="60">
        <v>613900</v>
      </c>
      <c r="G187" s="71"/>
      <c r="H187" s="151" t="s">
        <v>84</v>
      </c>
      <c r="I187" s="103">
        <v>0</v>
      </c>
      <c r="J187" s="86">
        <v>0</v>
      </c>
      <c r="K187" s="169">
        <f t="shared" si="69"/>
        <v>0</v>
      </c>
      <c r="L187" s="103"/>
      <c r="M187" s="86"/>
      <c r="N187" s="210">
        <f t="shared" si="70"/>
        <v>0</v>
      </c>
      <c r="O187" s="231" t="str">
        <f t="shared" si="46"/>
        <v/>
      </c>
    </row>
    <row r="188" spans="2:15" ht="14.25" x14ac:dyDescent="0.2">
      <c r="B188" s="53"/>
      <c r="C188" s="4"/>
      <c r="D188" s="4"/>
      <c r="E188" s="138"/>
      <c r="F188" s="68"/>
      <c r="G188" s="80"/>
      <c r="H188" s="10"/>
      <c r="I188" s="119"/>
      <c r="J188" s="56"/>
      <c r="K188" s="170"/>
      <c r="L188" s="119"/>
      <c r="M188" s="56"/>
      <c r="N188" s="211"/>
      <c r="O188" s="231" t="str">
        <f t="shared" ref="O188:O198" si="71">IF(K188=0,"",N188/K188*100)</f>
        <v/>
      </c>
    </row>
    <row r="189" spans="2:15" ht="15" x14ac:dyDescent="0.25">
      <c r="B189" s="53"/>
      <c r="C189" s="4"/>
      <c r="D189" s="4"/>
      <c r="E189" s="4"/>
      <c r="F189" s="59">
        <v>821000</v>
      </c>
      <c r="G189" s="70"/>
      <c r="H189" s="10" t="s">
        <v>12</v>
      </c>
      <c r="I189" s="113">
        <f t="shared" ref="I189:N189" si="72">I190+I191</f>
        <v>0</v>
      </c>
      <c r="J189" s="54">
        <f t="shared" si="72"/>
        <v>0</v>
      </c>
      <c r="K189" s="171">
        <f t="shared" si="72"/>
        <v>0</v>
      </c>
      <c r="L189" s="113">
        <f t="shared" si="72"/>
        <v>0</v>
      </c>
      <c r="M189" s="54">
        <f t="shared" si="72"/>
        <v>0</v>
      </c>
      <c r="N189" s="212">
        <f t="shared" si="72"/>
        <v>0</v>
      </c>
      <c r="O189" s="235" t="str">
        <f t="shared" si="71"/>
        <v/>
      </c>
    </row>
    <row r="190" spans="2:15" ht="14.25" x14ac:dyDescent="0.2">
      <c r="B190" s="52"/>
      <c r="C190" s="8"/>
      <c r="D190" s="8"/>
      <c r="E190" s="8"/>
      <c r="F190" s="60">
        <v>821200</v>
      </c>
      <c r="G190" s="71"/>
      <c r="H190" s="9" t="s">
        <v>13</v>
      </c>
      <c r="I190" s="119">
        <v>0</v>
      </c>
      <c r="J190" s="56">
        <v>0</v>
      </c>
      <c r="K190" s="169">
        <f t="shared" ref="K190:K191" si="73">SUM(I190:J190)</f>
        <v>0</v>
      </c>
      <c r="L190" s="119"/>
      <c r="M190" s="56"/>
      <c r="N190" s="210">
        <f t="shared" ref="N190:N191" si="74">SUM(L190:M190)</f>
        <v>0</v>
      </c>
      <c r="O190" s="231" t="str">
        <f t="shared" si="71"/>
        <v/>
      </c>
    </row>
    <row r="191" spans="2:15" ht="14.25" x14ac:dyDescent="0.2">
      <c r="B191" s="52"/>
      <c r="C191" s="8"/>
      <c r="D191" s="8"/>
      <c r="E191" s="8"/>
      <c r="F191" s="60">
        <v>821300</v>
      </c>
      <c r="G191" s="71"/>
      <c r="H191" s="9" t="s">
        <v>14</v>
      </c>
      <c r="I191" s="119">
        <v>0</v>
      </c>
      <c r="J191" s="56">
        <v>0</v>
      </c>
      <c r="K191" s="169">
        <f t="shared" si="73"/>
        <v>0</v>
      </c>
      <c r="L191" s="119"/>
      <c r="M191" s="56"/>
      <c r="N191" s="210">
        <f t="shared" si="74"/>
        <v>0</v>
      </c>
      <c r="O191" s="231" t="str">
        <f t="shared" si="71"/>
        <v/>
      </c>
    </row>
    <row r="192" spans="2:15" ht="14.25" x14ac:dyDescent="0.2">
      <c r="B192" s="52"/>
      <c r="C192" s="8"/>
      <c r="D192" s="8"/>
      <c r="E192" s="8"/>
      <c r="F192" s="60"/>
      <c r="G192" s="71"/>
      <c r="H192" s="9"/>
      <c r="I192" s="119"/>
      <c r="J192" s="56"/>
      <c r="K192" s="170"/>
      <c r="L192" s="119"/>
      <c r="M192" s="56"/>
      <c r="N192" s="211"/>
      <c r="O192" s="231" t="str">
        <f t="shared" si="71"/>
        <v/>
      </c>
    </row>
    <row r="193" spans="2:15" ht="15" x14ac:dyDescent="0.25">
      <c r="B193" s="53"/>
      <c r="C193" s="4"/>
      <c r="D193" s="4"/>
      <c r="E193" s="4"/>
      <c r="F193" s="59"/>
      <c r="G193" s="70"/>
      <c r="H193" s="10" t="s">
        <v>15</v>
      </c>
      <c r="I193" s="113">
        <v>1</v>
      </c>
      <c r="J193" s="54"/>
      <c r="K193" s="171">
        <v>1</v>
      </c>
      <c r="L193" s="113"/>
      <c r="M193" s="54"/>
      <c r="N193" s="212"/>
      <c r="O193" s="231"/>
    </row>
    <row r="194" spans="2:15" ht="15" x14ac:dyDescent="0.25">
      <c r="B194" s="53"/>
      <c r="C194" s="4"/>
      <c r="D194" s="4"/>
      <c r="E194" s="4"/>
      <c r="F194" s="59"/>
      <c r="G194" s="70"/>
      <c r="H194" s="4" t="s">
        <v>24</v>
      </c>
      <c r="I194" s="113">
        <f t="shared" ref="I194:N194" si="75">I169+I174+I177+I189</f>
        <v>45050</v>
      </c>
      <c r="J194" s="54">
        <f t="shared" si="75"/>
        <v>0</v>
      </c>
      <c r="K194" s="171">
        <f t="shared" si="75"/>
        <v>45050</v>
      </c>
      <c r="L194" s="113">
        <f t="shared" si="75"/>
        <v>0</v>
      </c>
      <c r="M194" s="54">
        <f t="shared" si="75"/>
        <v>0</v>
      </c>
      <c r="N194" s="212">
        <f t="shared" si="75"/>
        <v>0</v>
      </c>
      <c r="O194" s="235">
        <f t="shared" si="71"/>
        <v>0</v>
      </c>
    </row>
    <row r="195" spans="2:15" ht="15" x14ac:dyDescent="0.25">
      <c r="B195" s="53"/>
      <c r="C195" s="4"/>
      <c r="D195" s="4"/>
      <c r="E195" s="4"/>
      <c r="F195" s="59"/>
      <c r="G195" s="70"/>
      <c r="H195" s="4" t="s">
        <v>16</v>
      </c>
      <c r="I195" s="113">
        <f t="shared" ref="I195:N195" si="76">I194</f>
        <v>45050</v>
      </c>
      <c r="J195" s="54">
        <f t="shared" si="76"/>
        <v>0</v>
      </c>
      <c r="K195" s="171">
        <f t="shared" si="76"/>
        <v>45050</v>
      </c>
      <c r="L195" s="113">
        <f t="shared" si="76"/>
        <v>0</v>
      </c>
      <c r="M195" s="54">
        <f t="shared" si="76"/>
        <v>0</v>
      </c>
      <c r="N195" s="212">
        <f t="shared" si="76"/>
        <v>0</v>
      </c>
      <c r="O195" s="235">
        <f t="shared" si="71"/>
        <v>0</v>
      </c>
    </row>
    <row r="196" spans="2:15" ht="15" x14ac:dyDescent="0.25">
      <c r="B196" s="53"/>
      <c r="C196" s="4"/>
      <c r="D196" s="4"/>
      <c r="E196" s="4"/>
      <c r="F196" s="59"/>
      <c r="G196" s="70"/>
      <c r="H196" s="4" t="s">
        <v>17</v>
      </c>
      <c r="I196" s="113"/>
      <c r="J196" s="54"/>
      <c r="K196" s="171"/>
      <c r="L196" s="113"/>
      <c r="M196" s="54"/>
      <c r="N196" s="212"/>
      <c r="O196" s="231" t="str">
        <f t="shared" si="71"/>
        <v/>
      </c>
    </row>
    <row r="197" spans="2:15" ht="15" thickBot="1" x14ac:dyDescent="0.25">
      <c r="B197" s="6"/>
      <c r="C197" s="7"/>
      <c r="D197" s="7"/>
      <c r="E197" s="7"/>
      <c r="F197" s="61"/>
      <c r="G197" s="72"/>
      <c r="H197" s="7"/>
      <c r="I197" s="115"/>
      <c r="J197" s="13"/>
      <c r="K197" s="173"/>
      <c r="L197" s="115"/>
      <c r="M197" s="13"/>
      <c r="N197" s="214"/>
      <c r="O197" s="234" t="str">
        <f t="shared" si="71"/>
        <v/>
      </c>
    </row>
    <row r="198" spans="2:15" x14ac:dyDescent="0.2">
      <c r="O198" s="240" t="str">
        <f t="shared" si="71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rowBreaks count="5" manualBreakCount="5">
    <brk id="42" max="16383" man="1"/>
    <brk id="74" max="16383" man="1"/>
    <brk id="105" max="16383" man="1"/>
    <brk id="136" max="16383" man="1"/>
    <brk id="1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B1:O49"/>
  <sheetViews>
    <sheetView zoomScaleNormal="100" workbookViewId="0">
      <selection activeCell="L48" sqref="L48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222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15</v>
      </c>
      <c r="E5" s="263"/>
      <c r="F5" s="187"/>
      <c r="G5" s="187"/>
      <c r="I5" s="186" t="s">
        <v>203</v>
      </c>
      <c r="L5" s="188">
        <v>2437040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1.5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39</v>
      </c>
      <c r="C10" s="3" t="s">
        <v>3</v>
      </c>
      <c r="D10" s="3" t="s">
        <v>4</v>
      </c>
      <c r="E10" s="139" t="s">
        <v>151</v>
      </c>
      <c r="F10" s="51"/>
      <c r="G10" s="51"/>
      <c r="H10" s="189" t="s">
        <v>207</v>
      </c>
      <c r="I10" s="118"/>
      <c r="J10" s="23"/>
      <c r="K10" s="174"/>
      <c r="L10" s="118"/>
      <c r="M10" s="23"/>
      <c r="N10" s="224"/>
      <c r="O10" s="231" t="str">
        <f t="shared" ref="O10:O49" si="0">IF(K10=0,"",N10/K10*100)</f>
        <v/>
      </c>
    </row>
    <row r="11" spans="2:15" ht="15" x14ac:dyDescent="0.25">
      <c r="B11" s="53"/>
      <c r="C11" s="4"/>
      <c r="D11" s="4"/>
      <c r="E11" s="4"/>
      <c r="F11" s="59">
        <v>611000</v>
      </c>
      <c r="G11" s="70"/>
      <c r="H11" s="10" t="s">
        <v>57</v>
      </c>
      <c r="I11" s="109">
        <f t="shared" ref="I11:N11" si="1">SUM(I12:I14)</f>
        <v>339180</v>
      </c>
      <c r="J11" s="34">
        <f t="shared" si="1"/>
        <v>0</v>
      </c>
      <c r="K11" s="168">
        <f t="shared" si="1"/>
        <v>339180</v>
      </c>
      <c r="L11" s="109">
        <f t="shared" si="1"/>
        <v>0</v>
      </c>
      <c r="M11" s="34">
        <f t="shared" si="1"/>
        <v>0</v>
      </c>
      <c r="N11" s="209">
        <f t="shared" si="1"/>
        <v>0</v>
      </c>
      <c r="O11" s="235">
        <f t="shared" si="0"/>
        <v>0</v>
      </c>
    </row>
    <row r="12" spans="2:15" ht="14.25" x14ac:dyDescent="0.2">
      <c r="B12" s="52"/>
      <c r="C12" s="8"/>
      <c r="D12" s="8"/>
      <c r="E12" s="8"/>
      <c r="F12" s="60">
        <v>611100</v>
      </c>
      <c r="G12" s="71"/>
      <c r="H12" s="9" t="s">
        <v>68</v>
      </c>
      <c r="I12" s="122">
        <v>288330</v>
      </c>
      <c r="J12" s="36">
        <v>0</v>
      </c>
      <c r="K12" s="169">
        <f>SUM(I12:J12)</f>
        <v>288330</v>
      </c>
      <c r="L12" s="122"/>
      <c r="M12" s="36"/>
      <c r="N12" s="210">
        <f>SUM(L12:M12)</f>
        <v>0</v>
      </c>
      <c r="O12" s="231">
        <f t="shared" si="0"/>
        <v>0</v>
      </c>
    </row>
    <row r="13" spans="2:15" ht="14.25" x14ac:dyDescent="0.2">
      <c r="B13" s="52"/>
      <c r="C13" s="8"/>
      <c r="D13" s="8"/>
      <c r="E13" s="8"/>
      <c r="F13" s="60">
        <v>611200</v>
      </c>
      <c r="G13" s="71"/>
      <c r="H13" s="9" t="s">
        <v>69</v>
      </c>
      <c r="I13" s="122">
        <v>50850</v>
      </c>
      <c r="J13" s="36">
        <v>0</v>
      </c>
      <c r="K13" s="169">
        <f t="shared" ref="K13:K14" si="2">SUM(I13:J13)</f>
        <v>50850</v>
      </c>
      <c r="L13" s="122"/>
      <c r="M13" s="36"/>
      <c r="N13" s="210">
        <f t="shared" ref="N13:N14" si="3">SUM(L13:M13)</f>
        <v>0</v>
      </c>
      <c r="O13" s="231">
        <f t="shared" si="0"/>
        <v>0</v>
      </c>
    </row>
    <row r="14" spans="2:15" ht="14.25" x14ac:dyDescent="0.2">
      <c r="B14" s="52"/>
      <c r="C14" s="8"/>
      <c r="D14" s="8"/>
      <c r="E14" s="8"/>
      <c r="F14" s="60">
        <v>611200</v>
      </c>
      <c r="G14" s="71"/>
      <c r="H14" s="151" t="s">
        <v>83</v>
      </c>
      <c r="I14" s="110">
        <v>0</v>
      </c>
      <c r="J14" s="33">
        <v>0</v>
      </c>
      <c r="K14" s="169">
        <f t="shared" si="2"/>
        <v>0</v>
      </c>
      <c r="L14" s="110"/>
      <c r="M14" s="33"/>
      <c r="N14" s="210">
        <f t="shared" si="3"/>
        <v>0</v>
      </c>
      <c r="O14" s="231" t="str">
        <f t="shared" si="0"/>
        <v/>
      </c>
    </row>
    <row r="15" spans="2:15" ht="15" x14ac:dyDescent="0.25">
      <c r="B15" s="52"/>
      <c r="C15" s="8"/>
      <c r="D15" s="8"/>
      <c r="E15" s="8"/>
      <c r="F15" s="60"/>
      <c r="G15" s="71"/>
      <c r="H15" s="9"/>
      <c r="I15" s="109"/>
      <c r="J15" s="34"/>
      <c r="K15" s="168"/>
      <c r="L15" s="109"/>
      <c r="M15" s="34"/>
      <c r="N15" s="209"/>
      <c r="O15" s="231" t="str">
        <f t="shared" si="0"/>
        <v/>
      </c>
    </row>
    <row r="16" spans="2:15" ht="15" x14ac:dyDescent="0.25">
      <c r="B16" s="53"/>
      <c r="C16" s="4"/>
      <c r="D16" s="4"/>
      <c r="E16" s="4"/>
      <c r="F16" s="59">
        <v>612000</v>
      </c>
      <c r="G16" s="70"/>
      <c r="H16" s="10" t="s">
        <v>56</v>
      </c>
      <c r="I16" s="109">
        <f t="shared" ref="I16:N16" si="4">I17</f>
        <v>30420</v>
      </c>
      <c r="J16" s="34">
        <f t="shared" si="4"/>
        <v>0</v>
      </c>
      <c r="K16" s="168">
        <f t="shared" si="4"/>
        <v>30420</v>
      </c>
      <c r="L16" s="109">
        <f t="shared" si="4"/>
        <v>0</v>
      </c>
      <c r="M16" s="34">
        <f t="shared" si="4"/>
        <v>0</v>
      </c>
      <c r="N16" s="209">
        <f t="shared" si="4"/>
        <v>0</v>
      </c>
      <c r="O16" s="235">
        <f t="shared" si="0"/>
        <v>0</v>
      </c>
    </row>
    <row r="17" spans="2:15" ht="14.25" x14ac:dyDescent="0.2">
      <c r="B17" s="52"/>
      <c r="C17" s="8"/>
      <c r="D17" s="8"/>
      <c r="E17" s="8"/>
      <c r="F17" s="60">
        <v>612100</v>
      </c>
      <c r="G17" s="71"/>
      <c r="H17" s="148" t="s">
        <v>5</v>
      </c>
      <c r="I17" s="122">
        <v>30420</v>
      </c>
      <c r="J17" s="36">
        <v>0</v>
      </c>
      <c r="K17" s="169">
        <f>SUM(I17:J17)</f>
        <v>30420</v>
      </c>
      <c r="L17" s="122"/>
      <c r="M17" s="36"/>
      <c r="N17" s="210">
        <f>SUM(L17:M17)</f>
        <v>0</v>
      </c>
      <c r="O17" s="231">
        <f t="shared" si="0"/>
        <v>0</v>
      </c>
    </row>
    <row r="18" spans="2:15" ht="15" x14ac:dyDescent="0.25">
      <c r="B18" s="52"/>
      <c r="C18" s="8"/>
      <c r="D18" s="8"/>
      <c r="E18" s="8"/>
      <c r="F18" s="60"/>
      <c r="G18" s="71"/>
      <c r="H18" s="9"/>
      <c r="I18" s="113"/>
      <c r="J18" s="54"/>
      <c r="K18" s="171"/>
      <c r="L18" s="113"/>
      <c r="M18" s="54"/>
      <c r="N18" s="212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613000</v>
      </c>
      <c r="G19" s="70"/>
      <c r="H19" s="10" t="s">
        <v>58</v>
      </c>
      <c r="I19" s="112">
        <f t="shared" ref="I19:N19" si="5">SUM(I20:I30)</f>
        <v>56589</v>
      </c>
      <c r="J19" s="57">
        <f t="shared" si="5"/>
        <v>4861</v>
      </c>
      <c r="K19" s="171">
        <f t="shared" si="5"/>
        <v>61450</v>
      </c>
      <c r="L19" s="112">
        <f t="shared" si="5"/>
        <v>0</v>
      </c>
      <c r="M19" s="57">
        <f t="shared" si="5"/>
        <v>0</v>
      </c>
      <c r="N19" s="212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613100</v>
      </c>
      <c r="G20" s="71"/>
      <c r="H20" s="9" t="s">
        <v>6</v>
      </c>
      <c r="I20" s="103">
        <v>4000</v>
      </c>
      <c r="J20" s="86">
        <v>0</v>
      </c>
      <c r="K20" s="169">
        <f t="shared" ref="K20:K30" si="6">SUM(I20:J20)</f>
        <v>4000</v>
      </c>
      <c r="L20" s="103"/>
      <c r="M20" s="86"/>
      <c r="N20" s="210">
        <f t="shared" ref="N20:N30" si="7"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>
        <v>613200</v>
      </c>
      <c r="G21" s="71"/>
      <c r="H21" s="9" t="s">
        <v>7</v>
      </c>
      <c r="I21" s="103">
        <v>0</v>
      </c>
      <c r="J21" s="86">
        <v>0</v>
      </c>
      <c r="K21" s="169">
        <f t="shared" si="6"/>
        <v>0</v>
      </c>
      <c r="L21" s="103"/>
      <c r="M21" s="86"/>
      <c r="N21" s="210">
        <f t="shared" si="7"/>
        <v>0</v>
      </c>
      <c r="O21" s="231" t="str">
        <f t="shared" si="0"/>
        <v/>
      </c>
    </row>
    <row r="22" spans="2:15" ht="14.25" x14ac:dyDescent="0.2">
      <c r="B22" s="52"/>
      <c r="C22" s="8"/>
      <c r="D22" s="8"/>
      <c r="E22" s="8"/>
      <c r="F22" s="60">
        <v>613300</v>
      </c>
      <c r="G22" s="71"/>
      <c r="H22" s="9" t="s">
        <v>70</v>
      </c>
      <c r="I22" s="103">
        <v>3250</v>
      </c>
      <c r="J22" s="86">
        <v>0</v>
      </c>
      <c r="K22" s="169">
        <f t="shared" si="6"/>
        <v>3250</v>
      </c>
      <c r="L22" s="103"/>
      <c r="M22" s="86"/>
      <c r="N22" s="210">
        <f t="shared" si="7"/>
        <v>0</v>
      </c>
      <c r="O22" s="231">
        <f t="shared" si="0"/>
        <v>0</v>
      </c>
    </row>
    <row r="23" spans="2:15" ht="14.25" x14ac:dyDescent="0.2">
      <c r="B23" s="52"/>
      <c r="C23" s="8"/>
      <c r="D23" s="8"/>
      <c r="E23" s="8"/>
      <c r="F23" s="60">
        <v>613400</v>
      </c>
      <c r="G23" s="71"/>
      <c r="H23" s="9" t="s">
        <v>59</v>
      </c>
      <c r="I23" s="103">
        <v>100</v>
      </c>
      <c r="J23" s="86">
        <v>0</v>
      </c>
      <c r="K23" s="169">
        <f t="shared" si="6"/>
        <v>100</v>
      </c>
      <c r="L23" s="103"/>
      <c r="M23" s="86"/>
      <c r="N23" s="210">
        <f t="shared" si="7"/>
        <v>0</v>
      </c>
      <c r="O23" s="231">
        <f t="shared" si="0"/>
        <v>0</v>
      </c>
    </row>
    <row r="24" spans="2:15" ht="14.25" x14ac:dyDescent="0.2">
      <c r="B24" s="52"/>
      <c r="C24" s="8"/>
      <c r="D24" s="8"/>
      <c r="E24" s="8"/>
      <c r="F24" s="60">
        <v>613500</v>
      </c>
      <c r="G24" s="71"/>
      <c r="H24" s="9" t="s">
        <v>8</v>
      </c>
      <c r="I24" s="103">
        <v>0</v>
      </c>
      <c r="J24" s="86">
        <v>0</v>
      </c>
      <c r="K24" s="169">
        <f t="shared" si="6"/>
        <v>0</v>
      </c>
      <c r="L24" s="103"/>
      <c r="M24" s="86"/>
      <c r="N24" s="210">
        <f t="shared" si="7"/>
        <v>0</v>
      </c>
      <c r="O24" s="231" t="str">
        <f t="shared" si="0"/>
        <v/>
      </c>
    </row>
    <row r="25" spans="2:15" ht="14.25" x14ac:dyDescent="0.2">
      <c r="B25" s="52"/>
      <c r="C25" s="8"/>
      <c r="D25" s="8"/>
      <c r="E25" s="8"/>
      <c r="F25" s="60">
        <v>613600</v>
      </c>
      <c r="G25" s="71"/>
      <c r="H25" s="9" t="s">
        <v>71</v>
      </c>
      <c r="I25" s="103">
        <v>0</v>
      </c>
      <c r="J25" s="86">
        <v>0</v>
      </c>
      <c r="K25" s="169">
        <f t="shared" si="6"/>
        <v>0</v>
      </c>
      <c r="L25" s="103"/>
      <c r="M25" s="86"/>
      <c r="N25" s="210">
        <f t="shared" si="7"/>
        <v>0</v>
      </c>
      <c r="O25" s="231" t="str">
        <f t="shared" si="0"/>
        <v/>
      </c>
    </row>
    <row r="26" spans="2:15" ht="14.25" x14ac:dyDescent="0.2">
      <c r="B26" s="52"/>
      <c r="C26" s="8"/>
      <c r="D26" s="8"/>
      <c r="E26" s="8"/>
      <c r="F26" s="60">
        <v>613700</v>
      </c>
      <c r="G26" s="71"/>
      <c r="H26" s="9" t="s">
        <v>9</v>
      </c>
      <c r="I26" s="103">
        <v>1000</v>
      </c>
      <c r="J26" s="86">
        <v>0</v>
      </c>
      <c r="K26" s="169">
        <f t="shared" si="6"/>
        <v>1000</v>
      </c>
      <c r="L26" s="103"/>
      <c r="M26" s="86"/>
      <c r="N26" s="210">
        <f t="shared" si="7"/>
        <v>0</v>
      </c>
      <c r="O26" s="231">
        <f t="shared" si="0"/>
        <v>0</v>
      </c>
    </row>
    <row r="27" spans="2:15" ht="14.25" x14ac:dyDescent="0.2">
      <c r="B27" s="52"/>
      <c r="C27" s="8"/>
      <c r="D27" s="8"/>
      <c r="E27" s="8"/>
      <c r="F27" s="60">
        <v>613800</v>
      </c>
      <c r="G27" s="71"/>
      <c r="H27" s="9" t="s">
        <v>60</v>
      </c>
      <c r="I27" s="103">
        <v>0</v>
      </c>
      <c r="J27" s="86">
        <v>0</v>
      </c>
      <c r="K27" s="169">
        <f t="shared" si="6"/>
        <v>0</v>
      </c>
      <c r="L27" s="103"/>
      <c r="M27" s="86"/>
      <c r="N27" s="210">
        <f t="shared" si="7"/>
        <v>0</v>
      </c>
      <c r="O27" s="231" t="str">
        <f t="shared" si="0"/>
        <v/>
      </c>
    </row>
    <row r="28" spans="2:15" ht="14.25" x14ac:dyDescent="0.2">
      <c r="B28" s="52"/>
      <c r="C28" s="8"/>
      <c r="D28" s="8"/>
      <c r="E28" s="8"/>
      <c r="F28" s="60">
        <v>613900</v>
      </c>
      <c r="G28" s="71"/>
      <c r="H28" s="9" t="s">
        <v>61</v>
      </c>
      <c r="I28" s="103">
        <v>23000</v>
      </c>
      <c r="J28" s="86">
        <v>0</v>
      </c>
      <c r="K28" s="169">
        <f t="shared" si="6"/>
        <v>23000</v>
      </c>
      <c r="L28" s="103"/>
      <c r="M28" s="86"/>
      <c r="N28" s="210">
        <f t="shared" si="7"/>
        <v>0</v>
      </c>
      <c r="O28" s="231">
        <f t="shared" si="0"/>
        <v>0</v>
      </c>
    </row>
    <row r="29" spans="2:15" ht="14.25" x14ac:dyDescent="0.2">
      <c r="B29" s="52"/>
      <c r="C29" s="8"/>
      <c r="D29" s="8"/>
      <c r="E29" s="8"/>
      <c r="F29" s="60">
        <v>613900</v>
      </c>
      <c r="G29" s="71"/>
      <c r="H29" s="151" t="s">
        <v>84</v>
      </c>
      <c r="I29" s="103">
        <v>0</v>
      </c>
      <c r="J29" s="86">
        <v>0</v>
      </c>
      <c r="K29" s="169">
        <f t="shared" si="6"/>
        <v>0</v>
      </c>
      <c r="L29" s="103"/>
      <c r="M29" s="86"/>
      <c r="N29" s="210">
        <f t="shared" si="7"/>
        <v>0</v>
      </c>
      <c r="O29" s="231" t="str">
        <f t="shared" si="0"/>
        <v/>
      </c>
    </row>
    <row r="30" spans="2:15" ht="14.25" x14ac:dyDescent="0.2">
      <c r="B30" s="52"/>
      <c r="C30" s="8"/>
      <c r="D30" s="8"/>
      <c r="E30" s="8"/>
      <c r="F30" s="60">
        <v>613900</v>
      </c>
      <c r="G30" s="71" t="s">
        <v>101</v>
      </c>
      <c r="H30" s="9" t="s">
        <v>86</v>
      </c>
      <c r="I30" s="103">
        <v>25239</v>
      </c>
      <c r="J30" s="86">
        <v>4861</v>
      </c>
      <c r="K30" s="169">
        <f t="shared" si="6"/>
        <v>30100</v>
      </c>
      <c r="L30" s="103"/>
      <c r="M30" s="86"/>
      <c r="N30" s="210">
        <f t="shared" si="7"/>
        <v>0</v>
      </c>
      <c r="O30" s="231">
        <f t="shared" si="0"/>
        <v>0</v>
      </c>
    </row>
    <row r="31" spans="2:15" ht="15" x14ac:dyDescent="0.25">
      <c r="B31" s="52"/>
      <c r="C31" s="8"/>
      <c r="D31" s="8"/>
      <c r="E31" s="8"/>
      <c r="F31" s="60"/>
      <c r="G31" s="71"/>
      <c r="H31" s="9"/>
      <c r="I31" s="113"/>
      <c r="J31" s="54"/>
      <c r="K31" s="171"/>
      <c r="L31" s="113"/>
      <c r="M31" s="54"/>
      <c r="N31" s="212"/>
      <c r="O31" s="231" t="str">
        <f t="shared" si="0"/>
        <v/>
      </c>
    </row>
    <row r="32" spans="2:15" ht="15" x14ac:dyDescent="0.25">
      <c r="B32" s="53"/>
      <c r="C32" s="4"/>
      <c r="D32" s="4"/>
      <c r="E32" s="4"/>
      <c r="F32" s="59">
        <v>614000</v>
      </c>
      <c r="G32" s="70"/>
      <c r="H32" s="10" t="s">
        <v>72</v>
      </c>
      <c r="I32" s="113">
        <f t="shared" ref="I32:N32" si="8">SUM(I33:I34)</f>
        <v>136500</v>
      </c>
      <c r="J32" s="54">
        <f t="shared" si="8"/>
        <v>1113500</v>
      </c>
      <c r="K32" s="171">
        <f t="shared" si="8"/>
        <v>1250000</v>
      </c>
      <c r="L32" s="113">
        <f t="shared" si="8"/>
        <v>0</v>
      </c>
      <c r="M32" s="54">
        <f t="shared" si="8"/>
        <v>0</v>
      </c>
      <c r="N32" s="212">
        <f t="shared" si="8"/>
        <v>0</v>
      </c>
      <c r="O32" s="235">
        <f t="shared" si="0"/>
        <v>0</v>
      </c>
    </row>
    <row r="33" spans="2:15" ht="14.25" x14ac:dyDescent="0.2">
      <c r="B33" s="53"/>
      <c r="C33" s="4"/>
      <c r="D33" s="16"/>
      <c r="E33" s="16"/>
      <c r="F33" s="64">
        <v>614100</v>
      </c>
      <c r="G33" s="75" t="s">
        <v>133</v>
      </c>
      <c r="H33" s="157" t="s">
        <v>75</v>
      </c>
      <c r="I33" s="119">
        <v>50000</v>
      </c>
      <c r="J33" s="56">
        <v>0</v>
      </c>
      <c r="K33" s="169">
        <f>SUM(I33:J33)</f>
        <v>50000</v>
      </c>
      <c r="L33" s="119"/>
      <c r="M33" s="56"/>
      <c r="N33" s="210">
        <f>SUM(L33:M33)</f>
        <v>0</v>
      </c>
      <c r="O33" s="231">
        <f t="shared" si="0"/>
        <v>0</v>
      </c>
    </row>
    <row r="34" spans="2:15" ht="14.25" x14ac:dyDescent="0.2">
      <c r="B34" s="53"/>
      <c r="C34" s="4"/>
      <c r="D34" s="16"/>
      <c r="E34" s="16"/>
      <c r="F34" s="64">
        <v>614500</v>
      </c>
      <c r="G34" s="75" t="s">
        <v>102</v>
      </c>
      <c r="H34" s="157" t="s">
        <v>92</v>
      </c>
      <c r="I34" s="119">
        <v>86500</v>
      </c>
      <c r="J34" s="56">
        <v>1113500</v>
      </c>
      <c r="K34" s="169">
        <f>SUM(I34:J34)</f>
        <v>1200000</v>
      </c>
      <c r="L34" s="119"/>
      <c r="M34" s="56"/>
      <c r="N34" s="210">
        <f>SUM(L34:M34)</f>
        <v>0</v>
      </c>
      <c r="O34" s="231">
        <f t="shared" si="0"/>
        <v>0</v>
      </c>
    </row>
    <row r="35" spans="2:15" ht="15" x14ac:dyDescent="0.25">
      <c r="B35" s="52"/>
      <c r="C35" s="8"/>
      <c r="D35" s="8"/>
      <c r="E35" s="8"/>
      <c r="F35" s="60"/>
      <c r="G35" s="71"/>
      <c r="H35" s="9"/>
      <c r="I35" s="113"/>
      <c r="J35" s="54"/>
      <c r="K35" s="171"/>
      <c r="L35" s="113"/>
      <c r="M35" s="54"/>
      <c r="N35" s="212"/>
      <c r="O35" s="231" t="str">
        <f t="shared" si="0"/>
        <v/>
      </c>
    </row>
    <row r="36" spans="2:15" ht="15" x14ac:dyDescent="0.25">
      <c r="B36" s="53"/>
      <c r="C36" s="4"/>
      <c r="D36" s="4"/>
      <c r="E36" s="4"/>
      <c r="F36" s="59">
        <v>615000</v>
      </c>
      <c r="G36" s="70"/>
      <c r="H36" s="10" t="s">
        <v>11</v>
      </c>
      <c r="I36" s="113">
        <f>I37+I38</f>
        <v>1100000</v>
      </c>
      <c r="J36" s="54">
        <f t="shared" ref="J36:N36" si="9">J37+J38</f>
        <v>0</v>
      </c>
      <c r="K36" s="171">
        <f t="shared" si="9"/>
        <v>1100000</v>
      </c>
      <c r="L36" s="113">
        <f t="shared" si="9"/>
        <v>0</v>
      </c>
      <c r="M36" s="54">
        <f t="shared" si="9"/>
        <v>0</v>
      </c>
      <c r="N36" s="212">
        <f t="shared" si="9"/>
        <v>0</v>
      </c>
      <c r="O36" s="235">
        <f t="shared" si="0"/>
        <v>0</v>
      </c>
    </row>
    <row r="37" spans="2:15" ht="14.25" x14ac:dyDescent="0.2">
      <c r="B37" s="53"/>
      <c r="C37" s="4"/>
      <c r="D37" s="16"/>
      <c r="E37" s="16"/>
      <c r="F37" s="64">
        <v>615100</v>
      </c>
      <c r="G37" s="75" t="s">
        <v>260</v>
      </c>
      <c r="H37" s="162" t="s">
        <v>261</v>
      </c>
      <c r="I37" s="119">
        <v>400000</v>
      </c>
      <c r="J37" s="56">
        <v>0</v>
      </c>
      <c r="K37" s="169">
        <f>SUM(I37:J37)</f>
        <v>400000</v>
      </c>
      <c r="L37" s="119"/>
      <c r="M37" s="56"/>
      <c r="N37" s="210">
        <f>SUM(L37:M37)</f>
        <v>0</v>
      </c>
      <c r="O37" s="231">
        <f t="shared" si="0"/>
        <v>0</v>
      </c>
    </row>
    <row r="38" spans="2:15" ht="14.25" x14ac:dyDescent="0.2">
      <c r="B38" s="53"/>
      <c r="C38" s="4"/>
      <c r="D38" s="16"/>
      <c r="E38" s="16"/>
      <c r="F38" s="64">
        <v>615500</v>
      </c>
      <c r="G38" s="75" t="s">
        <v>134</v>
      </c>
      <c r="H38" s="157" t="s">
        <v>142</v>
      </c>
      <c r="I38" s="119">
        <v>700000</v>
      </c>
      <c r="J38" s="56">
        <v>0</v>
      </c>
      <c r="K38" s="169">
        <f>SUM(I38:J38)</f>
        <v>700000</v>
      </c>
      <c r="L38" s="119"/>
      <c r="M38" s="56"/>
      <c r="N38" s="210">
        <f>SUM(L38:M38)</f>
        <v>0</v>
      </c>
      <c r="O38" s="231">
        <f t="shared" si="0"/>
        <v>0</v>
      </c>
    </row>
    <row r="39" spans="2:15" ht="14.25" x14ac:dyDescent="0.2">
      <c r="B39" s="52"/>
      <c r="C39" s="8"/>
      <c r="D39" s="8"/>
      <c r="E39" s="8"/>
      <c r="F39" s="60"/>
      <c r="G39" s="71"/>
      <c r="H39" s="9"/>
      <c r="I39" s="119"/>
      <c r="J39" s="56"/>
      <c r="K39" s="170"/>
      <c r="L39" s="119"/>
      <c r="M39" s="56"/>
      <c r="N39" s="211"/>
      <c r="O39" s="231" t="str">
        <f t="shared" si="0"/>
        <v/>
      </c>
    </row>
    <row r="40" spans="2:15" ht="15" x14ac:dyDescent="0.25">
      <c r="B40" s="53"/>
      <c r="C40" s="4"/>
      <c r="D40" s="4"/>
      <c r="E40" s="4"/>
      <c r="F40" s="59">
        <v>821000</v>
      </c>
      <c r="G40" s="70"/>
      <c r="H40" s="10" t="s">
        <v>12</v>
      </c>
      <c r="I40" s="113">
        <f t="shared" ref="I40:N40" si="10">SUM(I41:I42)</f>
        <v>4000</v>
      </c>
      <c r="J40" s="54">
        <f t="shared" si="10"/>
        <v>0</v>
      </c>
      <c r="K40" s="171">
        <f t="shared" si="10"/>
        <v>4000</v>
      </c>
      <c r="L40" s="113">
        <f t="shared" si="10"/>
        <v>0</v>
      </c>
      <c r="M40" s="54">
        <f t="shared" si="10"/>
        <v>0</v>
      </c>
      <c r="N40" s="212">
        <f t="shared" si="10"/>
        <v>0</v>
      </c>
      <c r="O40" s="235">
        <f t="shared" si="0"/>
        <v>0</v>
      </c>
    </row>
    <row r="41" spans="2:15" ht="14.25" x14ac:dyDescent="0.2">
      <c r="B41" s="52"/>
      <c r="C41" s="8"/>
      <c r="D41" s="8"/>
      <c r="E41" s="8"/>
      <c r="F41" s="60">
        <v>821200</v>
      </c>
      <c r="G41" s="71"/>
      <c r="H41" s="9" t="s">
        <v>13</v>
      </c>
      <c r="I41" s="119">
        <v>0</v>
      </c>
      <c r="J41" s="56">
        <v>0</v>
      </c>
      <c r="K41" s="89">
        <f t="shared" ref="K41:K42" si="11">SUM(I41:J41)</f>
        <v>0</v>
      </c>
      <c r="L41" s="119"/>
      <c r="M41" s="56"/>
      <c r="N41" s="210">
        <f t="shared" ref="N41:N42" si="12">SUM(L41:M41)</f>
        <v>0</v>
      </c>
      <c r="O41" s="231" t="str">
        <f t="shared" si="0"/>
        <v/>
      </c>
    </row>
    <row r="42" spans="2:15" ht="14.25" x14ac:dyDescent="0.2">
      <c r="B42" s="52"/>
      <c r="C42" s="8"/>
      <c r="D42" s="8"/>
      <c r="E42" s="8"/>
      <c r="F42" s="60">
        <v>821300</v>
      </c>
      <c r="G42" s="71"/>
      <c r="H42" s="9" t="s">
        <v>14</v>
      </c>
      <c r="I42" s="119">
        <v>4000</v>
      </c>
      <c r="J42" s="56">
        <v>0</v>
      </c>
      <c r="K42" s="89">
        <f t="shared" si="11"/>
        <v>4000</v>
      </c>
      <c r="L42" s="119"/>
      <c r="M42" s="56"/>
      <c r="N42" s="210">
        <f t="shared" si="12"/>
        <v>0</v>
      </c>
      <c r="O42" s="231">
        <f t="shared" si="0"/>
        <v>0</v>
      </c>
    </row>
    <row r="43" spans="2:15" ht="14.25" x14ac:dyDescent="0.2">
      <c r="B43" s="52"/>
      <c r="C43" s="8"/>
      <c r="D43" s="8"/>
      <c r="E43" s="8"/>
      <c r="F43" s="60"/>
      <c r="G43" s="71"/>
      <c r="H43" s="9"/>
      <c r="I43" s="119"/>
      <c r="J43" s="56"/>
      <c r="K43" s="90"/>
      <c r="L43" s="119"/>
      <c r="M43" s="56"/>
      <c r="N43" s="211"/>
      <c r="O43" s="231" t="str">
        <f t="shared" si="0"/>
        <v/>
      </c>
    </row>
    <row r="44" spans="2:15" ht="15" x14ac:dyDescent="0.25">
      <c r="B44" s="53"/>
      <c r="C44" s="4"/>
      <c r="D44" s="4"/>
      <c r="E44" s="4"/>
      <c r="F44" s="59"/>
      <c r="G44" s="70"/>
      <c r="H44" s="10" t="s">
        <v>15</v>
      </c>
      <c r="I44" s="114" t="s">
        <v>183</v>
      </c>
      <c r="J44" s="54"/>
      <c r="K44" s="92" t="s">
        <v>183</v>
      </c>
      <c r="L44" s="114"/>
      <c r="M44" s="54"/>
      <c r="N44" s="213"/>
      <c r="O44" s="231"/>
    </row>
    <row r="45" spans="2:15" ht="15" x14ac:dyDescent="0.25">
      <c r="B45" s="53"/>
      <c r="C45" s="4"/>
      <c r="D45" s="4"/>
      <c r="E45" s="4"/>
      <c r="F45" s="59"/>
      <c r="G45" s="70"/>
      <c r="H45" s="4" t="s">
        <v>24</v>
      </c>
      <c r="I45" s="113">
        <f t="shared" ref="I45:N45" si="13">I11+I16+I19+I32+I36+I40</f>
        <v>1666689</v>
      </c>
      <c r="J45" s="54">
        <f t="shared" si="13"/>
        <v>1118361</v>
      </c>
      <c r="K45" s="91">
        <f t="shared" si="13"/>
        <v>2785050</v>
      </c>
      <c r="L45" s="113">
        <f t="shared" si="13"/>
        <v>0</v>
      </c>
      <c r="M45" s="54">
        <f t="shared" si="13"/>
        <v>0</v>
      </c>
      <c r="N45" s="212">
        <f t="shared" si="13"/>
        <v>0</v>
      </c>
      <c r="O45" s="235">
        <f t="shared" si="0"/>
        <v>0</v>
      </c>
    </row>
    <row r="46" spans="2:15" ht="15" x14ac:dyDescent="0.25">
      <c r="B46" s="53"/>
      <c r="C46" s="4"/>
      <c r="D46" s="4"/>
      <c r="E46" s="4"/>
      <c r="F46" s="59"/>
      <c r="G46" s="70"/>
      <c r="H46" s="4" t="s">
        <v>16</v>
      </c>
      <c r="I46" s="113">
        <f t="shared" ref="I46:N47" si="14">I45</f>
        <v>1666689</v>
      </c>
      <c r="J46" s="54">
        <f t="shared" si="14"/>
        <v>1118361</v>
      </c>
      <c r="K46" s="91">
        <f t="shared" si="14"/>
        <v>2785050</v>
      </c>
      <c r="L46" s="113">
        <f t="shared" si="14"/>
        <v>0</v>
      </c>
      <c r="M46" s="54">
        <f t="shared" si="14"/>
        <v>0</v>
      </c>
      <c r="N46" s="212">
        <f t="shared" si="14"/>
        <v>0</v>
      </c>
      <c r="O46" s="235">
        <f t="shared" si="0"/>
        <v>0</v>
      </c>
    </row>
    <row r="47" spans="2:15" ht="15" x14ac:dyDescent="0.25">
      <c r="B47" s="53"/>
      <c r="C47" s="4"/>
      <c r="D47" s="4"/>
      <c r="E47" s="4"/>
      <c r="F47" s="59"/>
      <c r="G47" s="70"/>
      <c r="H47" s="4" t="s">
        <v>17</v>
      </c>
      <c r="I47" s="113">
        <f t="shared" si="14"/>
        <v>1666689</v>
      </c>
      <c r="J47" s="54">
        <f t="shared" si="14"/>
        <v>1118361</v>
      </c>
      <c r="K47" s="91">
        <f t="shared" si="14"/>
        <v>2785050</v>
      </c>
      <c r="L47" s="113">
        <f t="shared" si="14"/>
        <v>0</v>
      </c>
      <c r="M47" s="54">
        <f t="shared" si="14"/>
        <v>0</v>
      </c>
      <c r="N47" s="212">
        <f t="shared" si="14"/>
        <v>0</v>
      </c>
      <c r="O47" s="235">
        <f t="shared" si="0"/>
        <v>0</v>
      </c>
    </row>
    <row r="48" spans="2:15" ht="15" thickBot="1" x14ac:dyDescent="0.25">
      <c r="B48" s="6"/>
      <c r="C48" s="7"/>
      <c r="D48" s="7"/>
      <c r="E48" s="7"/>
      <c r="F48" s="61"/>
      <c r="G48" s="72"/>
      <c r="H48" s="7"/>
      <c r="I48" s="115"/>
      <c r="J48" s="13"/>
      <c r="K48" s="93"/>
      <c r="L48" s="191" t="str">
        <f>IF(L47&gt;L5,"PROBIJEN LIMIT!!!","")</f>
        <v/>
      </c>
      <c r="M48" s="13"/>
      <c r="N48" s="214"/>
      <c r="O48" s="234" t="str">
        <f t="shared" si="0"/>
        <v/>
      </c>
    </row>
    <row r="49" spans="6:15" ht="14.25" x14ac:dyDescent="0.2">
      <c r="F49" s="62"/>
      <c r="G49" s="73"/>
      <c r="I49" s="20"/>
      <c r="J49" s="20"/>
      <c r="K49" s="95"/>
      <c r="L49" s="20"/>
      <c r="M49" s="20"/>
      <c r="N49" s="95"/>
      <c r="O49" s="240" t="str">
        <f t="shared" si="0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B1:O57"/>
  <sheetViews>
    <sheetView topLeftCell="A20" zoomScaleNormal="100" workbookViewId="0">
      <selection activeCell="L56" sqref="L56"/>
    </sheetView>
  </sheetViews>
  <sheetFormatPr defaultColWidth="9.140625" defaultRowHeight="12.75" x14ac:dyDescent="0.2"/>
  <cols>
    <col min="1" max="1" width="6.140625" style="17" customWidth="1"/>
    <col min="2" max="2" width="4.7109375" style="17" customWidth="1"/>
    <col min="3" max="3" width="5.140625" style="17" customWidth="1"/>
    <col min="4" max="5" width="5" style="17" customWidth="1"/>
    <col min="6" max="7" width="8.7109375" style="55" customWidth="1"/>
    <col min="8" max="8" width="50.7109375" style="17" customWidth="1"/>
    <col min="9" max="9" width="11.7109375" style="17" customWidth="1"/>
    <col min="10" max="10" width="11.85546875" style="17" customWidth="1"/>
    <col min="11" max="11" width="13.5703125" style="17" customWidth="1"/>
    <col min="12" max="13" width="14.7109375" style="17" customWidth="1"/>
    <col min="14" max="14" width="15.7109375" style="17" customWidth="1"/>
    <col min="15" max="15" width="9.140625" style="17"/>
    <col min="16" max="16" width="9.5703125" style="17" bestFit="1" customWidth="1"/>
    <col min="17" max="16384" width="9.140625" style="17"/>
  </cols>
  <sheetData>
    <row r="1" spans="2:15" ht="15.75" x14ac:dyDescent="0.25">
      <c r="B1" s="257" t="s">
        <v>295</v>
      </c>
      <c r="C1" s="258"/>
      <c r="D1" s="258"/>
      <c r="E1" s="258"/>
      <c r="F1" s="258"/>
      <c r="G1" s="258"/>
      <c r="H1" s="258"/>
      <c r="I1" s="259"/>
      <c r="J1" s="259"/>
      <c r="K1" s="259"/>
      <c r="L1" s="259"/>
      <c r="M1" s="259"/>
      <c r="N1" s="259"/>
    </row>
    <row r="2" spans="2:15" x14ac:dyDescent="0.2">
      <c r="M2" s="129" t="s">
        <v>251</v>
      </c>
      <c r="N2" s="203"/>
    </row>
    <row r="3" spans="2:15" ht="15.75" x14ac:dyDescent="0.25">
      <c r="B3" s="186" t="s">
        <v>187</v>
      </c>
      <c r="F3" s="260" t="s">
        <v>223</v>
      </c>
      <c r="G3" s="261"/>
      <c r="H3" s="261"/>
      <c r="I3" s="261"/>
      <c r="J3" s="261"/>
      <c r="K3" s="261"/>
    </row>
    <row r="4" spans="2:15" x14ac:dyDescent="0.2">
      <c r="B4" s="186"/>
      <c r="G4"/>
      <c r="H4"/>
      <c r="I4"/>
      <c r="J4"/>
      <c r="K4"/>
    </row>
    <row r="5" spans="2:15" ht="15.75" x14ac:dyDescent="0.25">
      <c r="B5" s="186" t="s">
        <v>186</v>
      </c>
      <c r="D5" s="262">
        <v>16</v>
      </c>
      <c r="E5" s="263"/>
      <c r="F5" s="187"/>
      <c r="G5" s="187"/>
      <c r="I5" s="186" t="s">
        <v>203</v>
      </c>
      <c r="L5" s="188">
        <v>1976420</v>
      </c>
    </row>
    <row r="6" spans="2:15" s="22" customFormat="1" ht="16.5" thickBot="1" x14ac:dyDescent="0.3">
      <c r="F6" s="50"/>
      <c r="G6" s="50"/>
      <c r="H6" s="264"/>
      <c r="I6" s="264"/>
      <c r="J6" s="26"/>
      <c r="K6" s="26"/>
      <c r="L6" s="26"/>
      <c r="M6" s="26"/>
      <c r="N6" s="26"/>
    </row>
    <row r="7" spans="2:15" s="22" customFormat="1" ht="30" customHeight="1" x14ac:dyDescent="0.2">
      <c r="B7" s="265" t="s">
        <v>0</v>
      </c>
      <c r="C7" s="267" t="s">
        <v>1</v>
      </c>
      <c r="D7" s="267" t="s">
        <v>21</v>
      </c>
      <c r="E7" s="267" t="s">
        <v>145</v>
      </c>
      <c r="F7" s="250" t="s">
        <v>87</v>
      </c>
      <c r="G7" s="269" t="s">
        <v>93</v>
      </c>
      <c r="H7" s="250" t="s">
        <v>2</v>
      </c>
      <c r="I7" s="252" t="s">
        <v>293</v>
      </c>
      <c r="J7" s="253"/>
      <c r="K7" s="254"/>
      <c r="L7" s="252" t="s">
        <v>292</v>
      </c>
      <c r="M7" s="253"/>
      <c r="N7" s="253"/>
      <c r="O7" s="255" t="s">
        <v>282</v>
      </c>
    </row>
    <row r="8" spans="2:15" s="22" customFormat="1" ht="25.5" x14ac:dyDescent="0.2">
      <c r="B8" s="266"/>
      <c r="C8" s="268"/>
      <c r="D8" s="268"/>
      <c r="E8" s="268"/>
      <c r="F8" s="251"/>
      <c r="G8" s="268"/>
      <c r="H8" s="251"/>
      <c r="I8" s="108" t="s">
        <v>125</v>
      </c>
      <c r="J8" s="87" t="s">
        <v>126</v>
      </c>
      <c r="K8" s="165" t="s">
        <v>81</v>
      </c>
      <c r="L8" s="108" t="s">
        <v>125</v>
      </c>
      <c r="M8" s="87" t="s">
        <v>126</v>
      </c>
      <c r="N8" s="207" t="s">
        <v>81</v>
      </c>
      <c r="O8" s="256"/>
    </row>
    <row r="9" spans="2:15" s="50" customFormat="1" x14ac:dyDescent="0.2">
      <c r="B9" s="10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100">
        <v>8</v>
      </c>
      <c r="J9" s="70">
        <v>9</v>
      </c>
      <c r="K9" s="166" t="s">
        <v>184</v>
      </c>
      <c r="L9" s="100">
        <v>12</v>
      </c>
      <c r="M9" s="70">
        <v>13</v>
      </c>
      <c r="N9" s="70" t="s">
        <v>185</v>
      </c>
      <c r="O9" s="239" t="s">
        <v>283</v>
      </c>
    </row>
    <row r="10" spans="2:15" ht="15" x14ac:dyDescent="0.25">
      <c r="B10" s="2" t="s">
        <v>40</v>
      </c>
      <c r="C10" s="3" t="s">
        <v>3</v>
      </c>
      <c r="D10" s="3" t="s">
        <v>4</v>
      </c>
      <c r="E10" s="139" t="s">
        <v>152</v>
      </c>
      <c r="F10" s="51"/>
      <c r="G10" s="51"/>
      <c r="H10" s="189" t="s">
        <v>195</v>
      </c>
      <c r="I10" s="1"/>
      <c r="J10" s="51"/>
      <c r="K10" s="167"/>
      <c r="L10" s="1"/>
      <c r="M10" s="51"/>
      <c r="N10" s="208"/>
      <c r="O10" s="231" t="str">
        <f t="shared" ref="O10:O22" si="0">IF(K10=0,"",N10/K10*100)</f>
        <v/>
      </c>
    </row>
    <row r="11" spans="2:15" ht="15" x14ac:dyDescent="0.25">
      <c r="B11" s="2"/>
      <c r="C11" s="3"/>
      <c r="D11" s="3"/>
      <c r="E11" s="3"/>
      <c r="F11" s="59">
        <v>600000</v>
      </c>
      <c r="G11" s="70"/>
      <c r="H11" s="145" t="s">
        <v>30</v>
      </c>
      <c r="I11" s="114">
        <f t="shared" ref="I11:N11" si="1">I12</f>
        <v>15000</v>
      </c>
      <c r="J11" s="49">
        <f t="shared" si="1"/>
        <v>0</v>
      </c>
      <c r="K11" s="172">
        <f t="shared" si="1"/>
        <v>15000</v>
      </c>
      <c r="L11" s="114">
        <f t="shared" si="1"/>
        <v>0</v>
      </c>
      <c r="M11" s="49">
        <f t="shared" si="1"/>
        <v>0</v>
      </c>
      <c r="N11" s="213">
        <f t="shared" si="1"/>
        <v>0</v>
      </c>
      <c r="O11" s="235">
        <f t="shared" si="0"/>
        <v>0</v>
      </c>
    </row>
    <row r="12" spans="2:15" ht="14.25" x14ac:dyDescent="0.2">
      <c r="B12" s="2"/>
      <c r="C12" s="3"/>
      <c r="D12" s="3"/>
      <c r="E12" s="3"/>
      <c r="F12" s="60">
        <v>600000</v>
      </c>
      <c r="G12" s="71"/>
      <c r="H12" s="146" t="s">
        <v>20</v>
      </c>
      <c r="I12" s="111">
        <v>15000</v>
      </c>
      <c r="J12" s="48">
        <v>0</v>
      </c>
      <c r="K12" s="170">
        <f>SUM(I12:J12)</f>
        <v>15000</v>
      </c>
      <c r="L12" s="111"/>
      <c r="M12" s="48">
        <v>0</v>
      </c>
      <c r="N12" s="211">
        <f>SUM(L12:M12)</f>
        <v>0</v>
      </c>
      <c r="O12" s="231">
        <f t="shared" si="0"/>
        <v>0</v>
      </c>
    </row>
    <row r="13" spans="2:15" ht="14.25" x14ac:dyDescent="0.2">
      <c r="B13" s="2"/>
      <c r="C13" s="3"/>
      <c r="D13" s="3"/>
      <c r="E13" s="3"/>
      <c r="F13" s="59"/>
      <c r="G13" s="70"/>
      <c r="H13" s="107"/>
      <c r="I13" s="111"/>
      <c r="J13" s="48"/>
      <c r="K13" s="170"/>
      <c r="L13" s="111"/>
      <c r="M13" s="48"/>
      <c r="N13" s="211"/>
      <c r="O13" s="231" t="str">
        <f t="shared" si="0"/>
        <v/>
      </c>
    </row>
    <row r="14" spans="2:15" ht="15" x14ac:dyDescent="0.25">
      <c r="B14" s="53"/>
      <c r="C14" s="4"/>
      <c r="D14" s="4"/>
      <c r="E14" s="4"/>
      <c r="F14" s="59">
        <v>611000</v>
      </c>
      <c r="G14" s="70"/>
      <c r="H14" s="10" t="s">
        <v>57</v>
      </c>
      <c r="I14" s="109">
        <f t="shared" ref="I14:N14" si="2">SUM(I15:I17)</f>
        <v>597290</v>
      </c>
      <c r="J14" s="34">
        <f t="shared" si="2"/>
        <v>0</v>
      </c>
      <c r="K14" s="168">
        <f t="shared" si="2"/>
        <v>597290</v>
      </c>
      <c r="L14" s="109">
        <f t="shared" si="2"/>
        <v>0</v>
      </c>
      <c r="M14" s="34">
        <f t="shared" si="2"/>
        <v>0</v>
      </c>
      <c r="N14" s="209">
        <f t="shared" si="2"/>
        <v>0</v>
      </c>
      <c r="O14" s="235">
        <f t="shared" si="0"/>
        <v>0</v>
      </c>
    </row>
    <row r="15" spans="2:15" ht="14.25" x14ac:dyDescent="0.2">
      <c r="B15" s="52"/>
      <c r="C15" s="8"/>
      <c r="D15" s="8"/>
      <c r="E15" s="8"/>
      <c r="F15" s="60">
        <v>611100</v>
      </c>
      <c r="G15" s="71"/>
      <c r="H15" s="9" t="s">
        <v>68</v>
      </c>
      <c r="I15" s="122">
        <v>510940</v>
      </c>
      <c r="J15" s="36">
        <v>0</v>
      </c>
      <c r="K15" s="170">
        <f t="shared" ref="K15:K17" si="3">SUM(I15:J15)</f>
        <v>510940</v>
      </c>
      <c r="L15" s="122"/>
      <c r="M15" s="36">
        <v>0</v>
      </c>
      <c r="N15" s="211">
        <f t="shared" ref="N15:N17" si="4">SUM(L15:M15)</f>
        <v>0</v>
      </c>
      <c r="O15" s="231">
        <f t="shared" si="0"/>
        <v>0</v>
      </c>
    </row>
    <row r="16" spans="2:15" ht="14.25" x14ac:dyDescent="0.2">
      <c r="B16" s="52"/>
      <c r="C16" s="8"/>
      <c r="D16" s="8"/>
      <c r="E16" s="8"/>
      <c r="F16" s="60">
        <v>611200</v>
      </c>
      <c r="G16" s="71"/>
      <c r="H16" s="9" t="s">
        <v>69</v>
      </c>
      <c r="I16" s="110">
        <v>86350</v>
      </c>
      <c r="J16" s="33">
        <v>0</v>
      </c>
      <c r="K16" s="170">
        <f t="shared" si="3"/>
        <v>86350</v>
      </c>
      <c r="L16" s="110"/>
      <c r="M16" s="33">
        <v>0</v>
      </c>
      <c r="N16" s="211">
        <f t="shared" si="4"/>
        <v>0</v>
      </c>
      <c r="O16" s="231">
        <f t="shared" si="0"/>
        <v>0</v>
      </c>
    </row>
    <row r="17" spans="2:15" ht="14.25" x14ac:dyDescent="0.2">
      <c r="B17" s="52"/>
      <c r="C17" s="8"/>
      <c r="D17" s="8"/>
      <c r="E17" s="8"/>
      <c r="F17" s="60">
        <v>611200</v>
      </c>
      <c r="G17" s="71"/>
      <c r="H17" s="151" t="s">
        <v>83</v>
      </c>
      <c r="I17" s="110">
        <v>0</v>
      </c>
      <c r="J17" s="33">
        <v>0</v>
      </c>
      <c r="K17" s="170">
        <f t="shared" si="3"/>
        <v>0</v>
      </c>
      <c r="L17" s="110">
        <v>0</v>
      </c>
      <c r="M17" s="33">
        <v>0</v>
      </c>
      <c r="N17" s="211">
        <f t="shared" si="4"/>
        <v>0</v>
      </c>
      <c r="O17" s="231" t="str">
        <f t="shared" si="0"/>
        <v/>
      </c>
    </row>
    <row r="18" spans="2:15" ht="14.25" x14ac:dyDescent="0.2">
      <c r="B18" s="52"/>
      <c r="C18" s="8"/>
      <c r="D18" s="8"/>
      <c r="E18" s="8"/>
      <c r="F18" s="60"/>
      <c r="G18" s="71"/>
      <c r="H18" s="9"/>
      <c r="I18" s="110"/>
      <c r="J18" s="33"/>
      <c r="K18" s="169"/>
      <c r="L18" s="110"/>
      <c r="M18" s="33"/>
      <c r="N18" s="210"/>
      <c r="O18" s="231" t="str">
        <f t="shared" si="0"/>
        <v/>
      </c>
    </row>
    <row r="19" spans="2:15" ht="15" x14ac:dyDescent="0.25">
      <c r="B19" s="53"/>
      <c r="C19" s="4"/>
      <c r="D19" s="4"/>
      <c r="E19" s="4"/>
      <c r="F19" s="59">
        <v>612000</v>
      </c>
      <c r="G19" s="70"/>
      <c r="H19" s="10" t="s">
        <v>56</v>
      </c>
      <c r="I19" s="109">
        <f t="shared" ref="I19:N19" si="5">I20+I21</f>
        <v>54630</v>
      </c>
      <c r="J19" s="34">
        <f t="shared" si="5"/>
        <v>0</v>
      </c>
      <c r="K19" s="168">
        <f t="shared" si="5"/>
        <v>54630</v>
      </c>
      <c r="L19" s="109">
        <f t="shared" si="5"/>
        <v>0</v>
      </c>
      <c r="M19" s="34">
        <f t="shared" si="5"/>
        <v>0</v>
      </c>
      <c r="N19" s="209">
        <f t="shared" si="5"/>
        <v>0</v>
      </c>
      <c r="O19" s="235">
        <f t="shared" si="0"/>
        <v>0</v>
      </c>
    </row>
    <row r="20" spans="2:15" ht="14.25" x14ac:dyDescent="0.2">
      <c r="B20" s="52"/>
      <c r="C20" s="8"/>
      <c r="D20" s="8"/>
      <c r="E20" s="8"/>
      <c r="F20" s="60">
        <v>612100</v>
      </c>
      <c r="G20" s="71"/>
      <c r="H20" s="148" t="s">
        <v>5</v>
      </c>
      <c r="I20" s="110">
        <v>54630</v>
      </c>
      <c r="J20" s="33">
        <v>0</v>
      </c>
      <c r="K20" s="170">
        <f>SUM(I20:J20)</f>
        <v>54630</v>
      </c>
      <c r="L20" s="110"/>
      <c r="M20" s="33">
        <v>0</v>
      </c>
      <c r="N20" s="211">
        <f>SUM(L20:M20)</f>
        <v>0</v>
      </c>
      <c r="O20" s="231">
        <f t="shared" si="0"/>
        <v>0</v>
      </c>
    </row>
    <row r="21" spans="2:15" ht="14.25" x14ac:dyDescent="0.2">
      <c r="B21" s="52"/>
      <c r="C21" s="8"/>
      <c r="D21" s="8"/>
      <c r="E21" s="8"/>
      <c r="F21" s="60"/>
      <c r="G21" s="71"/>
      <c r="H21" s="9"/>
      <c r="I21" s="111"/>
      <c r="J21" s="48"/>
      <c r="K21" s="170"/>
      <c r="L21" s="111"/>
      <c r="M21" s="48"/>
      <c r="N21" s="211"/>
      <c r="O21" s="231" t="str">
        <f t="shared" si="0"/>
        <v/>
      </c>
    </row>
    <row r="22" spans="2:15" ht="15" x14ac:dyDescent="0.25">
      <c r="B22" s="53"/>
      <c r="C22" s="4"/>
      <c r="D22" s="4"/>
      <c r="E22" s="4"/>
      <c r="F22" s="59">
        <v>613000</v>
      </c>
      <c r="G22" s="70"/>
      <c r="H22" s="10" t="s">
        <v>58</v>
      </c>
      <c r="I22" s="112">
        <f t="shared" ref="I22:N22" si="6">SUM(I23:I33)</f>
        <v>278670</v>
      </c>
      <c r="J22" s="57">
        <f t="shared" si="6"/>
        <v>0</v>
      </c>
      <c r="K22" s="171">
        <f t="shared" si="6"/>
        <v>278670</v>
      </c>
      <c r="L22" s="112">
        <f t="shared" si="6"/>
        <v>0</v>
      </c>
      <c r="M22" s="57">
        <f t="shared" si="6"/>
        <v>0</v>
      </c>
      <c r="N22" s="212">
        <f t="shared" si="6"/>
        <v>0</v>
      </c>
      <c r="O22" s="235">
        <f t="shared" si="0"/>
        <v>0</v>
      </c>
    </row>
    <row r="23" spans="2:15" ht="14.25" x14ac:dyDescent="0.2">
      <c r="B23" s="52"/>
      <c r="C23" s="8"/>
      <c r="D23" s="8"/>
      <c r="E23" s="8"/>
      <c r="F23" s="60">
        <v>613100</v>
      </c>
      <c r="G23" s="71"/>
      <c r="H23" s="9" t="s">
        <v>6</v>
      </c>
      <c r="I23" s="111">
        <v>7000</v>
      </c>
      <c r="J23" s="48">
        <v>0</v>
      </c>
      <c r="K23" s="170">
        <f t="shared" ref="K23:K33" si="7">SUM(I23:J23)</f>
        <v>7000</v>
      </c>
      <c r="L23" s="111"/>
      <c r="M23" s="48"/>
      <c r="N23" s="211">
        <f t="shared" ref="N23:N33" si="8">SUM(L23:M23)</f>
        <v>0</v>
      </c>
      <c r="O23" s="231">
        <f t="shared" ref="O23:O57" si="9">IF(K23=0,"",N23/K23*100)</f>
        <v>0</v>
      </c>
    </row>
    <row r="24" spans="2:15" ht="14.25" x14ac:dyDescent="0.2">
      <c r="B24" s="52"/>
      <c r="C24" s="8"/>
      <c r="D24" s="8"/>
      <c r="E24" s="8"/>
      <c r="F24" s="60">
        <v>613200</v>
      </c>
      <c r="G24" s="71"/>
      <c r="H24" s="9" t="s">
        <v>7</v>
      </c>
      <c r="I24" s="111">
        <v>0</v>
      </c>
      <c r="J24" s="48">
        <v>0</v>
      </c>
      <c r="K24" s="170">
        <f t="shared" si="7"/>
        <v>0</v>
      </c>
      <c r="L24" s="111"/>
      <c r="M24" s="48"/>
      <c r="N24" s="211">
        <f t="shared" si="8"/>
        <v>0</v>
      </c>
      <c r="O24" s="231" t="str">
        <f t="shared" si="9"/>
        <v/>
      </c>
    </row>
    <row r="25" spans="2:15" ht="14.25" x14ac:dyDescent="0.2">
      <c r="B25" s="52"/>
      <c r="C25" s="8"/>
      <c r="D25" s="8"/>
      <c r="E25" s="8"/>
      <c r="F25" s="60">
        <v>613300</v>
      </c>
      <c r="G25" s="71"/>
      <c r="H25" s="9" t="s">
        <v>70</v>
      </c>
      <c r="I25" s="111">
        <v>9600</v>
      </c>
      <c r="J25" s="48">
        <v>0</v>
      </c>
      <c r="K25" s="170">
        <f t="shared" si="7"/>
        <v>9600</v>
      </c>
      <c r="L25" s="111"/>
      <c r="M25" s="48"/>
      <c r="N25" s="211">
        <f t="shared" si="8"/>
        <v>0</v>
      </c>
      <c r="O25" s="231">
        <f t="shared" si="9"/>
        <v>0</v>
      </c>
    </row>
    <row r="26" spans="2:15" ht="14.25" x14ac:dyDescent="0.2">
      <c r="B26" s="52"/>
      <c r="C26" s="8"/>
      <c r="D26" s="8"/>
      <c r="E26" s="8"/>
      <c r="F26" s="60">
        <v>613400</v>
      </c>
      <c r="G26" s="71"/>
      <c r="H26" s="9" t="s">
        <v>59</v>
      </c>
      <c r="I26" s="111">
        <v>1500</v>
      </c>
      <c r="J26" s="48">
        <v>0</v>
      </c>
      <c r="K26" s="170">
        <f t="shared" si="7"/>
        <v>1500</v>
      </c>
      <c r="L26" s="111"/>
      <c r="M26" s="48"/>
      <c r="N26" s="211">
        <f t="shared" si="8"/>
        <v>0</v>
      </c>
      <c r="O26" s="231">
        <f t="shared" si="9"/>
        <v>0</v>
      </c>
    </row>
    <row r="27" spans="2:15" ht="14.25" x14ac:dyDescent="0.2">
      <c r="B27" s="52"/>
      <c r="C27" s="8"/>
      <c r="D27" s="8"/>
      <c r="E27" s="8"/>
      <c r="F27" s="60">
        <v>613500</v>
      </c>
      <c r="G27" s="71"/>
      <c r="H27" s="9" t="s">
        <v>8</v>
      </c>
      <c r="I27" s="111">
        <v>0</v>
      </c>
      <c r="J27" s="48">
        <v>0</v>
      </c>
      <c r="K27" s="170">
        <f t="shared" si="7"/>
        <v>0</v>
      </c>
      <c r="L27" s="111"/>
      <c r="M27" s="48"/>
      <c r="N27" s="211">
        <f t="shared" si="8"/>
        <v>0</v>
      </c>
      <c r="O27" s="231" t="str">
        <f t="shared" si="9"/>
        <v/>
      </c>
    </row>
    <row r="28" spans="2:15" ht="14.25" x14ac:dyDescent="0.2">
      <c r="B28" s="52"/>
      <c r="C28" s="8"/>
      <c r="D28" s="8"/>
      <c r="E28" s="8"/>
      <c r="F28" s="60">
        <v>613600</v>
      </c>
      <c r="G28" s="71"/>
      <c r="H28" s="9" t="s">
        <v>71</v>
      </c>
      <c r="I28" s="111">
        <v>0</v>
      </c>
      <c r="J28" s="48">
        <v>0</v>
      </c>
      <c r="K28" s="170">
        <f t="shared" si="7"/>
        <v>0</v>
      </c>
      <c r="L28" s="111"/>
      <c r="M28" s="48"/>
      <c r="N28" s="211">
        <f t="shared" si="8"/>
        <v>0</v>
      </c>
      <c r="O28" s="231" t="str">
        <f t="shared" si="9"/>
        <v/>
      </c>
    </row>
    <row r="29" spans="2:15" ht="14.25" x14ac:dyDescent="0.2">
      <c r="B29" s="52"/>
      <c r="C29" s="8"/>
      <c r="D29" s="8"/>
      <c r="E29" s="8"/>
      <c r="F29" s="60">
        <v>613700</v>
      </c>
      <c r="G29" s="71"/>
      <c r="H29" s="9" t="s">
        <v>9</v>
      </c>
      <c r="I29" s="119">
        <v>1900</v>
      </c>
      <c r="J29" s="56">
        <v>0</v>
      </c>
      <c r="K29" s="170">
        <f t="shared" si="7"/>
        <v>1900</v>
      </c>
      <c r="L29" s="119"/>
      <c r="M29" s="56"/>
      <c r="N29" s="211">
        <f t="shared" si="8"/>
        <v>0</v>
      </c>
      <c r="O29" s="231">
        <f t="shared" si="9"/>
        <v>0</v>
      </c>
    </row>
    <row r="30" spans="2:15" ht="14.25" x14ac:dyDescent="0.2">
      <c r="B30" s="52"/>
      <c r="C30" s="8"/>
      <c r="D30" s="8"/>
      <c r="E30" s="8"/>
      <c r="F30" s="60">
        <v>613800</v>
      </c>
      <c r="G30" s="71"/>
      <c r="H30" s="9" t="s">
        <v>60</v>
      </c>
      <c r="I30" s="111">
        <v>18960</v>
      </c>
      <c r="J30" s="48">
        <v>0</v>
      </c>
      <c r="K30" s="170">
        <f t="shared" si="7"/>
        <v>18960</v>
      </c>
      <c r="L30" s="111"/>
      <c r="M30" s="48"/>
      <c r="N30" s="211">
        <f t="shared" si="8"/>
        <v>0</v>
      </c>
      <c r="O30" s="231">
        <f t="shared" si="9"/>
        <v>0</v>
      </c>
    </row>
    <row r="31" spans="2:15" ht="14.25" x14ac:dyDescent="0.2">
      <c r="B31" s="52"/>
      <c r="C31" s="8"/>
      <c r="D31" s="8"/>
      <c r="E31" s="8"/>
      <c r="F31" s="60">
        <v>613900</v>
      </c>
      <c r="G31" s="71"/>
      <c r="H31" s="9" t="s">
        <v>61</v>
      </c>
      <c r="I31" s="111">
        <v>29800</v>
      </c>
      <c r="J31" s="48">
        <v>0</v>
      </c>
      <c r="K31" s="170">
        <f t="shared" si="7"/>
        <v>29800</v>
      </c>
      <c r="L31" s="111"/>
      <c r="M31" s="48"/>
      <c r="N31" s="211">
        <f t="shared" si="8"/>
        <v>0</v>
      </c>
      <c r="O31" s="231">
        <f t="shared" si="9"/>
        <v>0</v>
      </c>
    </row>
    <row r="32" spans="2:15" ht="14.25" x14ac:dyDescent="0.2">
      <c r="B32" s="52"/>
      <c r="C32" s="8"/>
      <c r="D32" s="8"/>
      <c r="E32" s="135"/>
      <c r="F32" s="65">
        <v>613900</v>
      </c>
      <c r="G32" s="76" t="s">
        <v>103</v>
      </c>
      <c r="H32" s="9" t="s">
        <v>85</v>
      </c>
      <c r="I32" s="111">
        <v>209910</v>
      </c>
      <c r="J32" s="48">
        <v>0</v>
      </c>
      <c r="K32" s="170">
        <f t="shared" si="7"/>
        <v>209910</v>
      </c>
      <c r="L32" s="111"/>
      <c r="M32" s="48"/>
      <c r="N32" s="211">
        <f t="shared" si="8"/>
        <v>0</v>
      </c>
      <c r="O32" s="231">
        <f t="shared" si="9"/>
        <v>0</v>
      </c>
    </row>
    <row r="33" spans="2:15" ht="14.25" x14ac:dyDescent="0.2">
      <c r="B33" s="52"/>
      <c r="C33" s="8"/>
      <c r="D33" s="8"/>
      <c r="E33" s="8"/>
      <c r="F33" s="60">
        <v>613900</v>
      </c>
      <c r="G33" s="71"/>
      <c r="H33" s="151" t="s">
        <v>84</v>
      </c>
      <c r="I33" s="111">
        <v>0</v>
      </c>
      <c r="J33" s="48">
        <v>0</v>
      </c>
      <c r="K33" s="170">
        <f t="shared" si="7"/>
        <v>0</v>
      </c>
      <c r="L33" s="111"/>
      <c r="M33" s="48"/>
      <c r="N33" s="211">
        <f t="shared" si="8"/>
        <v>0</v>
      </c>
      <c r="O33" s="231" t="str">
        <f t="shared" si="9"/>
        <v/>
      </c>
    </row>
    <row r="34" spans="2:15" ht="14.25" x14ac:dyDescent="0.2">
      <c r="B34" s="52"/>
      <c r="C34" s="8"/>
      <c r="D34" s="8"/>
      <c r="E34" s="135"/>
      <c r="F34" s="65"/>
      <c r="G34" s="76"/>
      <c r="H34" s="9"/>
      <c r="I34" s="111"/>
      <c r="J34" s="48"/>
      <c r="K34" s="170"/>
      <c r="L34" s="111"/>
      <c r="M34" s="48"/>
      <c r="N34" s="211"/>
      <c r="O34" s="231" t="str">
        <f t="shared" si="9"/>
        <v/>
      </c>
    </row>
    <row r="35" spans="2:15" ht="15" x14ac:dyDescent="0.25">
      <c r="B35" s="53"/>
      <c r="C35" s="4"/>
      <c r="D35" s="10"/>
      <c r="E35" s="10"/>
      <c r="F35" s="59">
        <v>614000</v>
      </c>
      <c r="G35" s="70"/>
      <c r="H35" s="10" t="s">
        <v>72</v>
      </c>
      <c r="I35" s="113">
        <f t="shared" ref="I35:N35" si="10">SUM(I36:I38)</f>
        <v>480000</v>
      </c>
      <c r="J35" s="54">
        <f t="shared" si="10"/>
        <v>0</v>
      </c>
      <c r="K35" s="171">
        <f t="shared" si="10"/>
        <v>480000</v>
      </c>
      <c r="L35" s="113">
        <f t="shared" si="10"/>
        <v>0</v>
      </c>
      <c r="M35" s="54">
        <f t="shared" si="10"/>
        <v>0</v>
      </c>
      <c r="N35" s="212">
        <f t="shared" si="10"/>
        <v>0</v>
      </c>
      <c r="O35" s="235">
        <f t="shared" si="9"/>
        <v>0</v>
      </c>
    </row>
    <row r="36" spans="2:15" ht="14.25" x14ac:dyDescent="0.2">
      <c r="B36" s="52"/>
      <c r="C36" s="8"/>
      <c r="D36" s="9"/>
      <c r="E36" s="9"/>
      <c r="F36" s="60">
        <v>614100</v>
      </c>
      <c r="G36" s="69" t="s">
        <v>104</v>
      </c>
      <c r="H36" s="205" t="s">
        <v>264</v>
      </c>
      <c r="I36" s="111">
        <v>400000</v>
      </c>
      <c r="J36" s="48">
        <v>0</v>
      </c>
      <c r="K36" s="170">
        <f t="shared" ref="K36:K38" si="11">SUM(I36:J36)</f>
        <v>400000</v>
      </c>
      <c r="L36" s="111"/>
      <c r="M36" s="48"/>
      <c r="N36" s="211">
        <f t="shared" ref="N36:N38" si="12">SUM(L36:M36)</f>
        <v>0</v>
      </c>
      <c r="O36" s="231">
        <f t="shared" si="9"/>
        <v>0</v>
      </c>
    </row>
    <row r="37" spans="2:15" ht="14.25" x14ac:dyDescent="0.2">
      <c r="B37" s="52"/>
      <c r="C37" s="8"/>
      <c r="D37" s="9"/>
      <c r="E37" s="9"/>
      <c r="F37" s="81">
        <v>614800</v>
      </c>
      <c r="G37" s="77" t="s">
        <v>105</v>
      </c>
      <c r="H37" s="158" t="s">
        <v>22</v>
      </c>
      <c r="I37" s="111">
        <v>60000</v>
      </c>
      <c r="J37" s="48">
        <v>0</v>
      </c>
      <c r="K37" s="170">
        <f t="shared" si="11"/>
        <v>60000</v>
      </c>
      <c r="L37" s="111"/>
      <c r="M37" s="48"/>
      <c r="N37" s="211">
        <f t="shared" si="12"/>
        <v>0</v>
      </c>
      <c r="O37" s="231">
        <f t="shared" si="9"/>
        <v>0</v>
      </c>
    </row>
    <row r="38" spans="2:15" ht="25.5" x14ac:dyDescent="0.2">
      <c r="B38" s="52"/>
      <c r="C38" s="8"/>
      <c r="D38" s="9"/>
      <c r="E38" s="9"/>
      <c r="F38" s="81">
        <v>614800</v>
      </c>
      <c r="G38" s="77" t="s">
        <v>106</v>
      </c>
      <c r="H38" s="159" t="s">
        <v>88</v>
      </c>
      <c r="I38" s="111">
        <v>20000</v>
      </c>
      <c r="J38" s="48">
        <v>0</v>
      </c>
      <c r="K38" s="170">
        <f t="shared" si="11"/>
        <v>20000</v>
      </c>
      <c r="L38" s="111"/>
      <c r="M38" s="48"/>
      <c r="N38" s="211">
        <f t="shared" si="12"/>
        <v>0</v>
      </c>
      <c r="O38" s="231">
        <f t="shared" si="9"/>
        <v>0</v>
      </c>
    </row>
    <row r="39" spans="2:15" ht="14.25" x14ac:dyDescent="0.2">
      <c r="B39" s="52"/>
      <c r="C39" s="8"/>
      <c r="D39" s="9"/>
      <c r="E39" s="136"/>
      <c r="F39" s="82"/>
      <c r="G39" s="78"/>
      <c r="H39" s="14"/>
      <c r="I39" s="111"/>
      <c r="J39" s="48"/>
      <c r="K39" s="170"/>
      <c r="L39" s="111"/>
      <c r="M39" s="48"/>
      <c r="N39" s="211"/>
      <c r="O39" s="231" t="str">
        <f t="shared" si="9"/>
        <v/>
      </c>
    </row>
    <row r="40" spans="2:15" ht="15" x14ac:dyDescent="0.25">
      <c r="B40" s="52"/>
      <c r="C40" s="8"/>
      <c r="D40" s="8"/>
      <c r="E40" s="137"/>
      <c r="F40" s="67">
        <v>616000</v>
      </c>
      <c r="G40" s="79"/>
      <c r="H40" s="11" t="s">
        <v>73</v>
      </c>
      <c r="I40" s="124">
        <f t="shared" ref="I40:N40" si="13">SUM(I41:I42)</f>
        <v>23000</v>
      </c>
      <c r="J40" s="46">
        <f t="shared" si="13"/>
        <v>0</v>
      </c>
      <c r="K40" s="91">
        <f t="shared" si="13"/>
        <v>23000</v>
      </c>
      <c r="L40" s="124">
        <f t="shared" si="13"/>
        <v>0</v>
      </c>
      <c r="M40" s="46">
        <f t="shared" si="13"/>
        <v>0</v>
      </c>
      <c r="N40" s="212">
        <f t="shared" si="13"/>
        <v>0</v>
      </c>
      <c r="O40" s="235">
        <f t="shared" si="9"/>
        <v>0</v>
      </c>
    </row>
    <row r="41" spans="2:15" ht="14.25" x14ac:dyDescent="0.2">
      <c r="B41" s="52"/>
      <c r="C41" s="8"/>
      <c r="D41" s="8"/>
      <c r="E41" s="101"/>
      <c r="F41" s="66">
        <v>616200</v>
      </c>
      <c r="G41" s="69" t="s">
        <v>107</v>
      </c>
      <c r="H41" s="15" t="s">
        <v>172</v>
      </c>
      <c r="I41" s="111">
        <v>15650</v>
      </c>
      <c r="J41" s="48">
        <v>0</v>
      </c>
      <c r="K41" s="90">
        <f t="shared" ref="K41:K42" si="14">SUM(I41:J41)</f>
        <v>15650</v>
      </c>
      <c r="L41" s="111"/>
      <c r="M41" s="48"/>
      <c r="N41" s="211">
        <f t="shared" ref="N41:N42" si="15">SUM(L41:M41)</f>
        <v>0</v>
      </c>
      <c r="O41" s="231">
        <f t="shared" si="9"/>
        <v>0</v>
      </c>
    </row>
    <row r="42" spans="2:15" ht="14.25" x14ac:dyDescent="0.2">
      <c r="B42" s="52"/>
      <c r="C42" s="8"/>
      <c r="D42" s="8"/>
      <c r="E42" s="101"/>
      <c r="F42" s="66">
        <v>616200</v>
      </c>
      <c r="G42" s="69" t="s">
        <v>108</v>
      </c>
      <c r="H42" s="15" t="s">
        <v>173</v>
      </c>
      <c r="I42" s="111">
        <v>7350</v>
      </c>
      <c r="J42" s="48">
        <v>0</v>
      </c>
      <c r="K42" s="90">
        <f t="shared" si="14"/>
        <v>7350</v>
      </c>
      <c r="L42" s="111"/>
      <c r="M42" s="48"/>
      <c r="N42" s="211">
        <f t="shared" si="15"/>
        <v>0</v>
      </c>
      <c r="O42" s="231">
        <f t="shared" si="9"/>
        <v>0</v>
      </c>
    </row>
    <row r="43" spans="2:15" ht="15" x14ac:dyDescent="0.25">
      <c r="B43" s="52"/>
      <c r="C43" s="8"/>
      <c r="D43" s="8"/>
      <c r="E43" s="8"/>
      <c r="F43" s="60"/>
      <c r="G43" s="71"/>
      <c r="H43" s="8"/>
      <c r="I43" s="113"/>
      <c r="J43" s="54"/>
      <c r="K43" s="91"/>
      <c r="L43" s="113"/>
      <c r="M43" s="54"/>
      <c r="N43" s="212"/>
      <c r="O43" s="231" t="str">
        <f t="shared" si="9"/>
        <v/>
      </c>
    </row>
    <row r="44" spans="2:15" ht="15" x14ac:dyDescent="0.25">
      <c r="B44" s="53"/>
      <c r="C44" s="4"/>
      <c r="D44" s="4"/>
      <c r="E44" s="4"/>
      <c r="F44" s="59">
        <v>821000</v>
      </c>
      <c r="G44" s="70"/>
      <c r="H44" s="4" t="s">
        <v>12</v>
      </c>
      <c r="I44" s="113">
        <f t="shared" ref="I44:N44" si="16">SUM(I45:I46)</f>
        <v>23000</v>
      </c>
      <c r="J44" s="54">
        <f t="shared" si="16"/>
        <v>0</v>
      </c>
      <c r="K44" s="91">
        <f t="shared" si="16"/>
        <v>23000</v>
      </c>
      <c r="L44" s="113">
        <f t="shared" si="16"/>
        <v>0</v>
      </c>
      <c r="M44" s="54">
        <f t="shared" si="16"/>
        <v>0</v>
      </c>
      <c r="N44" s="212">
        <f t="shared" si="16"/>
        <v>0</v>
      </c>
      <c r="O44" s="235">
        <f t="shared" si="9"/>
        <v>0</v>
      </c>
    </row>
    <row r="45" spans="2:15" ht="14.25" x14ac:dyDescent="0.2">
      <c r="B45" s="52"/>
      <c r="C45" s="8"/>
      <c r="D45" s="8"/>
      <c r="E45" s="8"/>
      <c r="F45" s="60">
        <v>821200</v>
      </c>
      <c r="G45" s="71"/>
      <c r="H45" s="8" t="s">
        <v>13</v>
      </c>
      <c r="I45" s="119">
        <v>0</v>
      </c>
      <c r="J45" s="56">
        <v>0</v>
      </c>
      <c r="K45" s="90">
        <f t="shared" ref="K45:K46" si="17">SUM(I45:J45)</f>
        <v>0</v>
      </c>
      <c r="L45" s="119"/>
      <c r="M45" s="56"/>
      <c r="N45" s="211">
        <f t="shared" ref="N45:N46" si="18">SUM(L45:M45)</f>
        <v>0</v>
      </c>
      <c r="O45" s="231" t="str">
        <f t="shared" si="9"/>
        <v/>
      </c>
    </row>
    <row r="46" spans="2:15" ht="14.25" x14ac:dyDescent="0.2">
      <c r="B46" s="52"/>
      <c r="C46" s="8"/>
      <c r="D46" s="8"/>
      <c r="E46" s="8"/>
      <c r="F46" s="60">
        <v>821300</v>
      </c>
      <c r="G46" s="71"/>
      <c r="H46" s="8" t="s">
        <v>14</v>
      </c>
      <c r="I46" s="119">
        <v>23000</v>
      </c>
      <c r="J46" s="56">
        <v>0</v>
      </c>
      <c r="K46" s="90">
        <f t="shared" si="17"/>
        <v>23000</v>
      </c>
      <c r="L46" s="119"/>
      <c r="M46" s="56"/>
      <c r="N46" s="211">
        <f t="shared" si="18"/>
        <v>0</v>
      </c>
      <c r="O46" s="231">
        <f t="shared" si="9"/>
        <v>0</v>
      </c>
    </row>
    <row r="47" spans="2:15" ht="14.25" x14ac:dyDescent="0.2">
      <c r="B47" s="52"/>
      <c r="C47" s="8"/>
      <c r="D47" s="8"/>
      <c r="E47" s="8"/>
      <c r="F47" s="60"/>
      <c r="G47" s="71"/>
      <c r="H47" s="8"/>
      <c r="I47" s="111"/>
      <c r="J47" s="48"/>
      <c r="K47" s="90"/>
      <c r="L47" s="111"/>
      <c r="M47" s="48"/>
      <c r="N47" s="211"/>
      <c r="O47" s="231" t="str">
        <f t="shared" si="9"/>
        <v/>
      </c>
    </row>
    <row r="48" spans="2:15" ht="15" x14ac:dyDescent="0.25">
      <c r="B48" s="53"/>
      <c r="C48" s="4"/>
      <c r="D48" s="4"/>
      <c r="E48" s="4"/>
      <c r="F48" s="59">
        <v>823000</v>
      </c>
      <c r="G48" s="70"/>
      <c r="H48" s="4" t="s">
        <v>74</v>
      </c>
      <c r="I48" s="113">
        <f t="shared" ref="I48:N48" si="19">SUM(I49:I50)</f>
        <v>518990</v>
      </c>
      <c r="J48" s="54">
        <f t="shared" si="19"/>
        <v>0</v>
      </c>
      <c r="K48" s="91">
        <f t="shared" si="19"/>
        <v>518990</v>
      </c>
      <c r="L48" s="113">
        <f t="shared" si="19"/>
        <v>0</v>
      </c>
      <c r="M48" s="54">
        <f t="shared" si="19"/>
        <v>0</v>
      </c>
      <c r="N48" s="212">
        <f t="shared" si="19"/>
        <v>0</v>
      </c>
      <c r="O48" s="235">
        <f t="shared" si="9"/>
        <v>0</v>
      </c>
    </row>
    <row r="49" spans="2:15" ht="14.25" x14ac:dyDescent="0.2">
      <c r="B49" s="52"/>
      <c r="C49" s="8"/>
      <c r="D49" s="8"/>
      <c r="E49" s="8"/>
      <c r="F49" s="60">
        <v>823200</v>
      </c>
      <c r="G49" s="71" t="s">
        <v>107</v>
      </c>
      <c r="H49" s="123" t="s">
        <v>174</v>
      </c>
      <c r="I49" s="119">
        <v>88700</v>
      </c>
      <c r="J49" s="56">
        <v>0</v>
      </c>
      <c r="K49" s="90">
        <f t="shared" ref="K49:K50" si="20">SUM(I49:J49)</f>
        <v>88700</v>
      </c>
      <c r="L49" s="119"/>
      <c r="M49" s="56"/>
      <c r="N49" s="211">
        <f t="shared" ref="N49:N50" si="21">SUM(L49:M49)</f>
        <v>0</v>
      </c>
      <c r="O49" s="231">
        <f t="shared" si="9"/>
        <v>0</v>
      </c>
    </row>
    <row r="50" spans="2:15" ht="14.25" x14ac:dyDescent="0.2">
      <c r="B50" s="52"/>
      <c r="C50" s="8"/>
      <c r="D50" s="8"/>
      <c r="E50" s="8"/>
      <c r="F50" s="60">
        <v>823200</v>
      </c>
      <c r="G50" s="71" t="s">
        <v>108</v>
      </c>
      <c r="H50" s="123" t="s">
        <v>175</v>
      </c>
      <c r="I50" s="119">
        <v>430290</v>
      </c>
      <c r="J50" s="56">
        <v>0</v>
      </c>
      <c r="K50" s="90">
        <f t="shared" si="20"/>
        <v>430290</v>
      </c>
      <c r="L50" s="119"/>
      <c r="M50" s="56"/>
      <c r="N50" s="211">
        <f t="shared" si="21"/>
        <v>0</v>
      </c>
      <c r="O50" s="231">
        <f t="shared" si="9"/>
        <v>0</v>
      </c>
    </row>
    <row r="51" spans="2:15" ht="14.25" x14ac:dyDescent="0.2">
      <c r="B51" s="52"/>
      <c r="C51" s="8"/>
      <c r="D51" s="8"/>
      <c r="E51" s="8"/>
      <c r="F51" s="60"/>
      <c r="G51" s="71"/>
      <c r="H51" s="8"/>
      <c r="I51" s="52"/>
      <c r="J51" s="8"/>
      <c r="K51" s="99"/>
      <c r="L51" s="52"/>
      <c r="M51" s="8"/>
      <c r="N51" s="227"/>
      <c r="O51" s="231" t="str">
        <f t="shared" si="9"/>
        <v/>
      </c>
    </row>
    <row r="52" spans="2:15" ht="15" x14ac:dyDescent="0.25">
      <c r="B52" s="53"/>
      <c r="C52" s="4"/>
      <c r="D52" s="4"/>
      <c r="E52" s="4"/>
      <c r="F52" s="59"/>
      <c r="G52" s="70"/>
      <c r="H52" s="4" t="s">
        <v>15</v>
      </c>
      <c r="I52" s="130">
        <v>18</v>
      </c>
      <c r="J52" s="131"/>
      <c r="K52" s="132">
        <v>18</v>
      </c>
      <c r="L52" s="130"/>
      <c r="M52" s="131"/>
      <c r="N52" s="228"/>
      <c r="O52" s="231"/>
    </row>
    <row r="53" spans="2:15" ht="15" x14ac:dyDescent="0.25">
      <c r="B53" s="53"/>
      <c r="C53" s="4"/>
      <c r="D53" s="4"/>
      <c r="E53" s="4"/>
      <c r="F53" s="59"/>
      <c r="G53" s="70"/>
      <c r="H53" s="4" t="s">
        <v>24</v>
      </c>
      <c r="I53" s="113">
        <f t="shared" ref="I53:N53" si="22">I11+I14+I19+I22+I35+I40+I44+I48</f>
        <v>1990580</v>
      </c>
      <c r="J53" s="54">
        <f t="shared" si="22"/>
        <v>0</v>
      </c>
      <c r="K53" s="91">
        <f t="shared" si="22"/>
        <v>1990580</v>
      </c>
      <c r="L53" s="113">
        <f t="shared" si="22"/>
        <v>0</v>
      </c>
      <c r="M53" s="54">
        <f t="shared" si="22"/>
        <v>0</v>
      </c>
      <c r="N53" s="212">
        <f t="shared" si="22"/>
        <v>0</v>
      </c>
      <c r="O53" s="235">
        <f t="shared" si="9"/>
        <v>0</v>
      </c>
    </row>
    <row r="54" spans="2:15" ht="15" x14ac:dyDescent="0.25">
      <c r="B54" s="53"/>
      <c r="C54" s="4"/>
      <c r="D54" s="4"/>
      <c r="E54" s="4"/>
      <c r="F54" s="59"/>
      <c r="G54" s="70"/>
      <c r="H54" s="4" t="s">
        <v>16</v>
      </c>
      <c r="I54" s="113">
        <f t="shared" ref="I54:N55" si="23">I53</f>
        <v>1990580</v>
      </c>
      <c r="J54" s="54">
        <f t="shared" si="23"/>
        <v>0</v>
      </c>
      <c r="K54" s="91">
        <f t="shared" si="23"/>
        <v>1990580</v>
      </c>
      <c r="L54" s="113">
        <f t="shared" si="23"/>
        <v>0</v>
      </c>
      <c r="M54" s="54">
        <f t="shared" si="23"/>
        <v>0</v>
      </c>
      <c r="N54" s="212">
        <f t="shared" si="23"/>
        <v>0</v>
      </c>
      <c r="O54" s="235">
        <f t="shared" si="9"/>
        <v>0</v>
      </c>
    </row>
    <row r="55" spans="2:15" ht="15" x14ac:dyDescent="0.25">
      <c r="B55" s="53"/>
      <c r="C55" s="4"/>
      <c r="D55" s="4"/>
      <c r="E55" s="4"/>
      <c r="F55" s="59"/>
      <c r="G55" s="70"/>
      <c r="H55" s="4" t="s">
        <v>17</v>
      </c>
      <c r="I55" s="113">
        <f t="shared" si="23"/>
        <v>1990580</v>
      </c>
      <c r="J55" s="54">
        <f t="shared" si="23"/>
        <v>0</v>
      </c>
      <c r="K55" s="91">
        <f t="shared" si="23"/>
        <v>1990580</v>
      </c>
      <c r="L55" s="113">
        <f t="shared" si="23"/>
        <v>0</v>
      </c>
      <c r="M55" s="54">
        <f t="shared" si="23"/>
        <v>0</v>
      </c>
      <c r="N55" s="212">
        <f t="shared" si="23"/>
        <v>0</v>
      </c>
      <c r="O55" s="235">
        <f t="shared" si="9"/>
        <v>0</v>
      </c>
    </row>
    <row r="56" spans="2:15" ht="15" thickBot="1" x14ac:dyDescent="0.25">
      <c r="B56" s="6"/>
      <c r="C56" s="7"/>
      <c r="D56" s="7"/>
      <c r="E56" s="7"/>
      <c r="F56" s="61"/>
      <c r="G56" s="72"/>
      <c r="H56" s="7"/>
      <c r="I56" s="6"/>
      <c r="J56" s="7"/>
      <c r="K56" s="96"/>
      <c r="L56" s="191" t="str">
        <f>IF(L55&gt;L5,"PROBIJEN LIMIT!!!","")</f>
        <v/>
      </c>
      <c r="M56" s="7"/>
      <c r="N56" s="222"/>
      <c r="O56" s="234" t="str">
        <f t="shared" si="9"/>
        <v/>
      </c>
    </row>
    <row r="57" spans="2:15" ht="14.25" x14ac:dyDescent="0.2">
      <c r="F57" s="62"/>
      <c r="G57" s="73"/>
      <c r="K57" s="94"/>
      <c r="N57" s="94"/>
      <c r="O57" s="240" t="str">
        <f t="shared" si="9"/>
        <v/>
      </c>
    </row>
  </sheetData>
  <mergeCells count="14">
    <mergeCell ref="H7:H8"/>
    <mergeCell ref="I7:K7"/>
    <mergeCell ref="L7:N7"/>
    <mergeCell ref="O7:O8"/>
    <mergeCell ref="B1:N1"/>
    <mergeCell ref="F3:K3"/>
    <mergeCell ref="D5:E5"/>
    <mergeCell ref="H6:I6"/>
    <mergeCell ref="B7:B8"/>
    <mergeCell ref="C7:C8"/>
    <mergeCell ref="D7:D8"/>
    <mergeCell ref="E7:E8"/>
    <mergeCell ref="F7:F8"/>
    <mergeCell ref="G7:G8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19</vt:i4>
      </vt:variant>
      <vt:variant>
        <vt:lpstr>Imenovani rasponi</vt:lpstr>
      </vt:variant>
      <vt:variant>
        <vt:i4>3</vt:i4>
      </vt:variant>
    </vt:vector>
  </HeadingPairs>
  <TitlesOfParts>
    <vt:vector size="22" baseType="lpstr">
      <vt:lpstr>Uvodne napomene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'11'!Ispis_naslova</vt:lpstr>
      <vt:lpstr>'14'!Ispis_naslova</vt:lpstr>
      <vt:lpstr>'20'!Ispis_naslova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2022-08-23T07:47:58Z</cp:lastPrinted>
  <dcterms:created xsi:type="dcterms:W3CDTF">2004-07-23T11:14:23Z</dcterms:created>
  <dcterms:modified xsi:type="dcterms:W3CDTF">2023-08-29T10:53:49Z</dcterms:modified>
</cp:coreProperties>
</file>