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zupanijaposavska-my.sharepoint.com/personal/ruzica_zivkovic_zp_gov_ba/Documents/My Documents/Proracuni i izvrsenja/2023/Rebalans 2023/"/>
    </mc:Choice>
  </mc:AlternateContent>
  <xr:revisionPtr revIDLastSave="705" documentId="13_ncr:1_{960CB652-F36F-4436-B1C4-48856E5A24BA}" xr6:coauthVersionLast="47" xr6:coauthVersionMax="47" xr10:uidLastSave="{2EECB1C8-0EFE-46AA-8A15-8A8AB03D500A}"/>
  <bookViews>
    <workbookView xWindow="-120" yWindow="-120" windowWidth="29040" windowHeight="15720" tabRatio="964" firstSheet="2" activeTab="2" xr2:uid="{00000000-000D-0000-FFFF-FFFF00000000}"/>
  </bookViews>
  <sheets>
    <sheet name="CODE" sheetId="65119" state="veryHidden" r:id="rId1"/>
    <sheet name="Prihodi" sheetId="65139" state="hidden" r:id="rId2"/>
    <sheet name="10" sheetId="16" r:id="rId3"/>
    <sheet name="11" sheetId="65065" r:id="rId4"/>
    <sheet name="12" sheetId="65068" r:id="rId5"/>
    <sheet name="13" sheetId="65069" r:id="rId6"/>
    <sheet name="14" sheetId="65070" r:id="rId7"/>
    <sheet name="15" sheetId="65075" r:id="rId8"/>
    <sheet name="16" sheetId="65076" r:id="rId9"/>
    <sheet name="17" sheetId="65077" r:id="rId10"/>
    <sheet name="18" sheetId="65078" r:id="rId11"/>
    <sheet name="19" sheetId="65079" r:id="rId12"/>
    <sheet name="20" sheetId="65080" r:id="rId13"/>
    <sheet name="21" sheetId="65093" r:id="rId14"/>
    <sheet name="22" sheetId="65094" r:id="rId15"/>
    <sheet name="23" sheetId="65095" r:id="rId16"/>
    <sheet name="24" sheetId="65096" r:id="rId17"/>
    <sheet name="25" sheetId="65097" r:id="rId18"/>
    <sheet name="26" sheetId="65098" r:id="rId19"/>
    <sheet name="27" sheetId="65105" r:id="rId20"/>
    <sheet name="Kap.pror." sheetId="65125" state="hidden" r:id="rId21"/>
    <sheet name="Kraj" sheetId="65061" state="hidden" r:id="rId22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1">Prihodi!$2:$4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7">'15'!$A$1:$O$47</definedName>
    <definedName name="_xlnm.Print_Area" localSheetId="8">'16'!$A$1:$O$54</definedName>
    <definedName name="_xlnm.Print_Area" localSheetId="9">'17'!$A$1:$O$44</definedName>
    <definedName name="_xlnm.Print_Area" localSheetId="21">Kraj!$A$1:$H$22</definedName>
    <definedName name="_xlnm.Print_Area" localSheetId="1">Prihodi!$B$4:$H$257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9" i="65080" l="1"/>
  <c r="M49" i="65080"/>
  <c r="L49" i="65080"/>
  <c r="K49" i="65080"/>
  <c r="I49" i="65080"/>
  <c r="K353" i="65080"/>
  <c r="K341" i="65080"/>
  <c r="K338" i="65080"/>
  <c r="K333" i="65080"/>
  <c r="K322" i="65080"/>
  <c r="K310" i="65080"/>
  <c r="K307" i="65080"/>
  <c r="K302" i="65080"/>
  <c r="K291" i="65080"/>
  <c r="K279" i="65080"/>
  <c r="K276" i="65080"/>
  <c r="K271" i="65080"/>
  <c r="K260" i="65080"/>
  <c r="K248" i="65080"/>
  <c r="K245" i="65080"/>
  <c r="K240" i="65080"/>
  <c r="K229" i="65080"/>
  <c r="K217" i="65080"/>
  <c r="K214" i="65080"/>
  <c r="K209" i="65080"/>
  <c r="K198" i="65080"/>
  <c r="K186" i="65080"/>
  <c r="K183" i="65080"/>
  <c r="K178" i="65080"/>
  <c r="K167" i="65080"/>
  <c r="K155" i="65080"/>
  <c r="K152" i="65080"/>
  <c r="K147" i="65080"/>
  <c r="K136" i="65080"/>
  <c r="K124" i="65080"/>
  <c r="K121" i="65080"/>
  <c r="K116" i="65080"/>
  <c r="K105" i="65080"/>
  <c r="K93" i="65080"/>
  <c r="K90" i="65080"/>
  <c r="K85" i="65080"/>
  <c r="K74" i="65080"/>
  <c r="K62" i="65080"/>
  <c r="K59" i="65080"/>
  <c r="K54" i="65080"/>
  <c r="K16" i="65080"/>
  <c r="K13" i="65080"/>
  <c r="K8" i="65080"/>
  <c r="K38" i="65079"/>
  <c r="K34" i="65079"/>
  <c r="K28" i="65079"/>
  <c r="K16" i="65079"/>
  <c r="K13" i="65079"/>
  <c r="K8" i="65079"/>
  <c r="K32" i="65078"/>
  <c r="K29" i="65078"/>
  <c r="K16" i="65078"/>
  <c r="K13" i="65078"/>
  <c r="K8" i="65078"/>
  <c r="K34" i="65077"/>
  <c r="K28" i="65077"/>
  <c r="K16" i="65077"/>
  <c r="K13" i="65077"/>
  <c r="K8" i="65077"/>
  <c r="K45" i="65076"/>
  <c r="K41" i="65076"/>
  <c r="K37" i="65076"/>
  <c r="K32" i="65076"/>
  <c r="K19" i="65076"/>
  <c r="K16" i="65076"/>
  <c r="K11" i="65076"/>
  <c r="K8" i="65076"/>
  <c r="K37" i="65075"/>
  <c r="K33" i="65075"/>
  <c r="K29" i="65075"/>
  <c r="K16" i="65075"/>
  <c r="K13" i="65075"/>
  <c r="K8" i="65075"/>
  <c r="K186" i="65070"/>
  <c r="K174" i="65070"/>
  <c r="K171" i="65070"/>
  <c r="K166" i="65070"/>
  <c r="K155" i="65070"/>
  <c r="K143" i="65070"/>
  <c r="K140" i="65070"/>
  <c r="K135" i="65070"/>
  <c r="K124" i="65070"/>
  <c r="K112" i="65070"/>
  <c r="K109" i="65070"/>
  <c r="K104" i="65070"/>
  <c r="K93" i="65070"/>
  <c r="K81" i="65070"/>
  <c r="K78" i="65070"/>
  <c r="K73" i="65070"/>
  <c r="K62" i="65070"/>
  <c r="K49" i="65070"/>
  <c r="K46" i="65070"/>
  <c r="K41" i="65070"/>
  <c r="K30" i="65070"/>
  <c r="K16" i="65070"/>
  <c r="K13" i="65070"/>
  <c r="K8" i="65070"/>
  <c r="J28" i="65105" l="1"/>
  <c r="J16" i="65105"/>
  <c r="J13" i="65105"/>
  <c r="J8" i="65105"/>
  <c r="J28" i="65098"/>
  <c r="J16" i="65098"/>
  <c r="J13" i="65098"/>
  <c r="J8" i="65098"/>
  <c r="J28" i="65097"/>
  <c r="J16" i="65097"/>
  <c r="J13" i="65097"/>
  <c r="J8" i="65097"/>
  <c r="J28" i="65096"/>
  <c r="J16" i="65096"/>
  <c r="J13" i="65096"/>
  <c r="J8" i="65096"/>
  <c r="J32" i="65095"/>
  <c r="J28" i="65095"/>
  <c r="J16" i="65095"/>
  <c r="J13" i="65095"/>
  <c r="J8" i="65095"/>
  <c r="J28" i="65094"/>
  <c r="J16" i="65094"/>
  <c r="J13" i="65094"/>
  <c r="J8" i="65094"/>
  <c r="J31" i="65093"/>
  <c r="J28" i="65093"/>
  <c r="J16" i="65093"/>
  <c r="J13" i="65093"/>
  <c r="J8" i="65093"/>
  <c r="J353" i="65080"/>
  <c r="J341" i="65080"/>
  <c r="J338" i="65080"/>
  <c r="J333" i="65080"/>
  <c r="N359" i="65080"/>
  <c r="M359" i="65080"/>
  <c r="L359" i="65080"/>
  <c r="I359" i="65080"/>
  <c r="J322" i="65080"/>
  <c r="J310" i="65080"/>
  <c r="J307" i="65080"/>
  <c r="J302" i="65080"/>
  <c r="J291" i="65080"/>
  <c r="J279" i="65080"/>
  <c r="J276" i="65080"/>
  <c r="J271" i="65080"/>
  <c r="J260" i="65080"/>
  <c r="J248" i="65080"/>
  <c r="J245" i="65080"/>
  <c r="J240" i="65080"/>
  <c r="J229" i="65080"/>
  <c r="J217" i="65080"/>
  <c r="J214" i="65080"/>
  <c r="J209" i="65080"/>
  <c r="J198" i="65080"/>
  <c r="J186" i="65080"/>
  <c r="J183" i="65080"/>
  <c r="J178" i="65080"/>
  <c r="J167" i="65080"/>
  <c r="J155" i="65080"/>
  <c r="J152" i="65080"/>
  <c r="J147" i="65080"/>
  <c r="N142" i="65080"/>
  <c r="M142" i="65080"/>
  <c r="L142" i="65080"/>
  <c r="I142" i="65080"/>
  <c r="J136" i="65080"/>
  <c r="J124" i="65080"/>
  <c r="J121" i="65080"/>
  <c r="J116" i="65080"/>
  <c r="J105" i="65080"/>
  <c r="J93" i="65080"/>
  <c r="J90" i="65080"/>
  <c r="J85" i="65080"/>
  <c r="J74" i="65080"/>
  <c r="J62" i="65080"/>
  <c r="J59" i="65080"/>
  <c r="J54" i="65080"/>
  <c r="J43" i="65080"/>
  <c r="J31" i="65080"/>
  <c r="J16" i="65080"/>
  <c r="J13" i="65080"/>
  <c r="J8" i="65080"/>
  <c r="O37" i="65080"/>
  <c r="N37" i="65080"/>
  <c r="N36" i="65080"/>
  <c r="O36" i="65080" s="1"/>
  <c r="J38" i="65079"/>
  <c r="J34" i="65079"/>
  <c r="J28" i="65079"/>
  <c r="J16" i="65079"/>
  <c r="J13" i="65079"/>
  <c r="J8" i="65079"/>
  <c r="J32" i="65078"/>
  <c r="J29" i="65078"/>
  <c r="J16" i="65078"/>
  <c r="J13" i="65078"/>
  <c r="J8" i="65078"/>
  <c r="J34" i="65077"/>
  <c r="J28" i="65077"/>
  <c r="J16" i="65077"/>
  <c r="J13" i="65077"/>
  <c r="J8" i="65077"/>
  <c r="J45" i="65076"/>
  <c r="J41" i="65076"/>
  <c r="J37" i="65076"/>
  <c r="J32" i="65076"/>
  <c r="J19" i="65076"/>
  <c r="J16" i="65076"/>
  <c r="J11" i="65076"/>
  <c r="J8" i="65076"/>
  <c r="J37" i="65075"/>
  <c r="J33" i="65075"/>
  <c r="J29" i="65075"/>
  <c r="J16" i="65075"/>
  <c r="J13" i="65075"/>
  <c r="J8" i="65075"/>
  <c r="N37" i="65070"/>
  <c r="M37" i="65070"/>
  <c r="L37" i="65070"/>
  <c r="J37" i="65070"/>
  <c r="N36" i="65070"/>
  <c r="M36" i="65070"/>
  <c r="L36" i="65070"/>
  <c r="J36" i="65070"/>
  <c r="I37" i="65070"/>
  <c r="I36" i="65070"/>
  <c r="J186" i="65070"/>
  <c r="J174" i="65070"/>
  <c r="J171" i="65070"/>
  <c r="J166" i="65070"/>
  <c r="J155" i="65070"/>
  <c r="J143" i="65070"/>
  <c r="J140" i="65070"/>
  <c r="J135" i="65070"/>
  <c r="N130" i="65070"/>
  <c r="M130" i="65070"/>
  <c r="L130" i="65070"/>
  <c r="J130" i="65070"/>
  <c r="I130" i="65070"/>
  <c r="J124" i="65070"/>
  <c r="J112" i="65070"/>
  <c r="J109" i="65070"/>
  <c r="J104" i="65070"/>
  <c r="J93" i="65070"/>
  <c r="J81" i="65070"/>
  <c r="J78" i="65070"/>
  <c r="J73" i="65070"/>
  <c r="J62" i="65070"/>
  <c r="J49" i="65070"/>
  <c r="J46" i="65070"/>
  <c r="J41" i="65070"/>
  <c r="J30" i="65070"/>
  <c r="J16" i="65070"/>
  <c r="J13" i="65070"/>
  <c r="J8" i="65070"/>
  <c r="J29" i="65069"/>
  <c r="J17" i="65069"/>
  <c r="J13" i="65069"/>
  <c r="J8" i="65069"/>
  <c r="J28" i="65068"/>
  <c r="J16" i="65068"/>
  <c r="J13" i="65068"/>
  <c r="J8" i="65068"/>
  <c r="J176" i="65065"/>
  <c r="J173" i="65065"/>
  <c r="J161" i="65065"/>
  <c r="J158" i="65065"/>
  <c r="J153" i="65065"/>
  <c r="J142" i="65065"/>
  <c r="J130" i="65065"/>
  <c r="J127" i="65065"/>
  <c r="J122" i="65065"/>
  <c r="J111" i="65065"/>
  <c r="J99" i="65065"/>
  <c r="J96" i="65065"/>
  <c r="J91" i="65065"/>
  <c r="J80" i="65065"/>
  <c r="J68" i="65065"/>
  <c r="J65" i="65065"/>
  <c r="J60" i="65065"/>
  <c r="N56" i="65065"/>
  <c r="M56" i="65065"/>
  <c r="L56" i="65065"/>
  <c r="N55" i="65065"/>
  <c r="M55" i="65065"/>
  <c r="L55" i="65065"/>
  <c r="J47" i="65065"/>
  <c r="J44" i="65065"/>
  <c r="J34" i="65065"/>
  <c r="J21" i="65065"/>
  <c r="J18" i="65065"/>
  <c r="J13" i="65065"/>
  <c r="J8" i="65065"/>
  <c r="N47" i="65065"/>
  <c r="M47" i="65065"/>
  <c r="L47" i="65065"/>
  <c r="K47" i="65065"/>
  <c r="I47" i="65065"/>
  <c r="N48" i="65065"/>
  <c r="O48" i="65065" s="1"/>
  <c r="M34" i="65065"/>
  <c r="L34" i="65065"/>
  <c r="K34" i="65065"/>
  <c r="I34" i="65065"/>
  <c r="N42" i="65065"/>
  <c r="O42" i="65065" s="1"/>
  <c r="K28" i="16"/>
  <c r="K16" i="16"/>
  <c r="K13" i="16"/>
  <c r="K8" i="16"/>
  <c r="J28" i="16"/>
  <c r="J16" i="16"/>
  <c r="J13" i="16"/>
  <c r="J8" i="16"/>
  <c r="I28" i="16"/>
  <c r="I16" i="16"/>
  <c r="I13" i="16"/>
  <c r="I8" i="16"/>
  <c r="O356" i="65080" l="1"/>
  <c r="N355" i="65080"/>
  <c r="O355" i="65080" s="1"/>
  <c r="O354" i="65080"/>
  <c r="N354" i="65080"/>
  <c r="N353" i="65080" s="1"/>
  <c r="M353" i="65080"/>
  <c r="L353" i="65080"/>
  <c r="I353" i="65080"/>
  <c r="O352" i="65080"/>
  <c r="O351" i="65080"/>
  <c r="N351" i="65080"/>
  <c r="N350" i="65080"/>
  <c r="O350" i="65080" s="1"/>
  <c r="N349" i="65080"/>
  <c r="O349" i="65080" s="1"/>
  <c r="N348" i="65080"/>
  <c r="O348" i="65080" s="1"/>
  <c r="O347" i="65080"/>
  <c r="N347" i="65080"/>
  <c r="N346" i="65080"/>
  <c r="O346" i="65080" s="1"/>
  <c r="N345" i="65080"/>
  <c r="O345" i="65080" s="1"/>
  <c r="N344" i="65080"/>
  <c r="O344" i="65080" s="1"/>
  <c r="N343" i="65080"/>
  <c r="O343" i="65080" s="1"/>
  <c r="N342" i="65080"/>
  <c r="N341" i="65080" s="1"/>
  <c r="M341" i="65080"/>
  <c r="L341" i="65080"/>
  <c r="I341" i="65080"/>
  <c r="O340" i="65080"/>
  <c r="N339" i="65080"/>
  <c r="O339" i="65080" s="1"/>
  <c r="I338" i="65080"/>
  <c r="M338" i="65080"/>
  <c r="L338" i="65080"/>
  <c r="O337" i="65080"/>
  <c r="O336" i="65080"/>
  <c r="N336" i="65080"/>
  <c r="N335" i="65080"/>
  <c r="O335" i="65080" s="1"/>
  <c r="N334" i="65080"/>
  <c r="O334" i="65080" s="1"/>
  <c r="I333" i="65080"/>
  <c r="M333" i="65080"/>
  <c r="M358" i="65080" s="1"/>
  <c r="L333" i="65080"/>
  <c r="O329" i="65080"/>
  <c r="O328" i="65080"/>
  <c r="O325" i="65080"/>
  <c r="N324" i="65080"/>
  <c r="O324" i="65080" s="1"/>
  <c r="O323" i="65080"/>
  <c r="N323" i="65080"/>
  <c r="M322" i="65080"/>
  <c r="L322" i="65080"/>
  <c r="I322" i="65080"/>
  <c r="O321" i="65080"/>
  <c r="O320" i="65080"/>
  <c r="N320" i="65080"/>
  <c r="N319" i="65080"/>
  <c r="O319" i="65080" s="1"/>
  <c r="N318" i="65080"/>
  <c r="O318" i="65080" s="1"/>
  <c r="N317" i="65080"/>
  <c r="O317" i="65080" s="1"/>
  <c r="O316" i="65080"/>
  <c r="N316" i="65080"/>
  <c r="N315" i="65080"/>
  <c r="O315" i="65080" s="1"/>
  <c r="N314" i="65080"/>
  <c r="O314" i="65080" s="1"/>
  <c r="N313" i="65080"/>
  <c r="O313" i="65080" s="1"/>
  <c r="N312" i="65080"/>
  <c r="O312" i="65080" s="1"/>
  <c r="N311" i="65080"/>
  <c r="O311" i="65080" s="1"/>
  <c r="M310" i="65080"/>
  <c r="L310" i="65080"/>
  <c r="I310" i="65080"/>
  <c r="O309" i="65080"/>
  <c r="N308" i="65080"/>
  <c r="N307" i="65080" s="1"/>
  <c r="I307" i="65080"/>
  <c r="M307" i="65080"/>
  <c r="L307" i="65080"/>
  <c r="O306" i="65080"/>
  <c r="O305" i="65080"/>
  <c r="N305" i="65080"/>
  <c r="N304" i="65080"/>
  <c r="O304" i="65080" s="1"/>
  <c r="I302" i="65080"/>
  <c r="N303" i="65080"/>
  <c r="O303" i="65080" s="1"/>
  <c r="M302" i="65080"/>
  <c r="L302" i="65080"/>
  <c r="L327" i="65080" s="1"/>
  <c r="O298" i="65080"/>
  <c r="O297" i="65080"/>
  <c r="O294" i="65080"/>
  <c r="N293" i="65080"/>
  <c r="O293" i="65080" s="1"/>
  <c r="N292" i="65080"/>
  <c r="O292" i="65080" s="1"/>
  <c r="M291" i="65080"/>
  <c r="L291" i="65080"/>
  <c r="I291" i="65080"/>
  <c r="O290" i="65080"/>
  <c r="O289" i="65080"/>
  <c r="N289" i="65080"/>
  <c r="N288" i="65080"/>
  <c r="O288" i="65080" s="1"/>
  <c r="N287" i="65080"/>
  <c r="O287" i="65080" s="1"/>
  <c r="N286" i="65080"/>
  <c r="O286" i="65080" s="1"/>
  <c r="O285" i="65080"/>
  <c r="N285" i="65080"/>
  <c r="N284" i="65080"/>
  <c r="O284" i="65080" s="1"/>
  <c r="N283" i="65080"/>
  <c r="O283" i="65080" s="1"/>
  <c r="N282" i="65080"/>
  <c r="O282" i="65080" s="1"/>
  <c r="N281" i="65080"/>
  <c r="O281" i="65080" s="1"/>
  <c r="N280" i="65080"/>
  <c r="O280" i="65080" s="1"/>
  <c r="M279" i="65080"/>
  <c r="L279" i="65080"/>
  <c r="I279" i="65080"/>
  <c r="O278" i="65080"/>
  <c r="N277" i="65080"/>
  <c r="N276" i="65080" s="1"/>
  <c r="I276" i="65080"/>
  <c r="M276" i="65080"/>
  <c r="L276" i="65080"/>
  <c r="O275" i="65080"/>
  <c r="O274" i="65080"/>
  <c r="N274" i="65080"/>
  <c r="N273" i="65080"/>
  <c r="O273" i="65080" s="1"/>
  <c r="N272" i="65080"/>
  <c r="M271" i="65080"/>
  <c r="L271" i="65080"/>
  <c r="L296" i="65080" s="1"/>
  <c r="O267" i="65080"/>
  <c r="O266" i="65080"/>
  <c r="O263" i="65080"/>
  <c r="N262" i="65080"/>
  <c r="O262" i="65080" s="1"/>
  <c r="N261" i="65080"/>
  <c r="O261" i="65080" s="1"/>
  <c r="M260" i="65080"/>
  <c r="L260" i="65080"/>
  <c r="I260" i="65080"/>
  <c r="O259" i="65080"/>
  <c r="O258" i="65080"/>
  <c r="N258" i="65080"/>
  <c r="N257" i="65080"/>
  <c r="O257" i="65080" s="1"/>
  <c r="N256" i="65080"/>
  <c r="O256" i="65080" s="1"/>
  <c r="N255" i="65080"/>
  <c r="O255" i="65080" s="1"/>
  <c r="O254" i="65080"/>
  <c r="N254" i="65080"/>
  <c r="N253" i="65080"/>
  <c r="O253" i="65080" s="1"/>
  <c r="N252" i="65080"/>
  <c r="O252" i="65080" s="1"/>
  <c r="N251" i="65080"/>
  <c r="O251" i="65080" s="1"/>
  <c r="N250" i="65080"/>
  <c r="O250" i="65080" s="1"/>
  <c r="N249" i="65080"/>
  <c r="O249" i="65080" s="1"/>
  <c r="M248" i="65080"/>
  <c r="L248" i="65080"/>
  <c r="I248" i="65080"/>
  <c r="O247" i="65080"/>
  <c r="N246" i="65080"/>
  <c r="O246" i="65080" s="1"/>
  <c r="I245" i="65080"/>
  <c r="M245" i="65080"/>
  <c r="L245" i="65080"/>
  <c r="O244" i="65080"/>
  <c r="O243" i="65080"/>
  <c r="N243" i="65080"/>
  <c r="N242" i="65080"/>
  <c r="O242" i="65080" s="1"/>
  <c r="N241" i="65080"/>
  <c r="O241" i="65080" s="1"/>
  <c r="M240" i="65080"/>
  <c r="L240" i="65080"/>
  <c r="O236" i="65080"/>
  <c r="O235" i="65080"/>
  <c r="O232" i="65080"/>
  <c r="N231" i="65080"/>
  <c r="O231" i="65080" s="1"/>
  <c r="N230" i="65080"/>
  <c r="O230" i="65080" s="1"/>
  <c r="N229" i="65080"/>
  <c r="M229" i="65080"/>
  <c r="L229" i="65080"/>
  <c r="O229" i="65080"/>
  <c r="I229" i="65080"/>
  <c r="O228" i="65080"/>
  <c r="O227" i="65080"/>
  <c r="N227" i="65080"/>
  <c r="N226" i="65080"/>
  <c r="O226" i="65080" s="1"/>
  <c r="N225" i="65080"/>
  <c r="O225" i="65080" s="1"/>
  <c r="N224" i="65080"/>
  <c r="O224" i="65080" s="1"/>
  <c r="O223" i="65080"/>
  <c r="N223" i="65080"/>
  <c r="N222" i="65080"/>
  <c r="O222" i="65080" s="1"/>
  <c r="N221" i="65080"/>
  <c r="O221" i="65080" s="1"/>
  <c r="N220" i="65080"/>
  <c r="O220" i="65080" s="1"/>
  <c r="N219" i="65080"/>
  <c r="O219" i="65080" s="1"/>
  <c r="N218" i="65080"/>
  <c r="O218" i="65080" s="1"/>
  <c r="M217" i="65080"/>
  <c r="L217" i="65080"/>
  <c r="I217" i="65080"/>
  <c r="O216" i="65080"/>
  <c r="N215" i="65080"/>
  <c r="O215" i="65080" s="1"/>
  <c r="M214" i="65080"/>
  <c r="L214" i="65080"/>
  <c r="I214" i="65080"/>
  <c r="O213" i="65080"/>
  <c r="O212" i="65080"/>
  <c r="N212" i="65080"/>
  <c r="N211" i="65080"/>
  <c r="O211" i="65080" s="1"/>
  <c r="I209" i="65080"/>
  <c r="N210" i="65080"/>
  <c r="M209" i="65080"/>
  <c r="M234" i="65080" s="1"/>
  <c r="L209" i="65080"/>
  <c r="L234" i="65080" s="1"/>
  <c r="O205" i="65080"/>
  <c r="O204" i="65080"/>
  <c r="O201" i="65080"/>
  <c r="N200" i="65080"/>
  <c r="O200" i="65080" s="1"/>
  <c r="N199" i="65080"/>
  <c r="O199" i="65080" s="1"/>
  <c r="M198" i="65080"/>
  <c r="L198" i="65080"/>
  <c r="I198" i="65080"/>
  <c r="O197" i="65080"/>
  <c r="O196" i="65080"/>
  <c r="N196" i="65080"/>
  <c r="N195" i="65080"/>
  <c r="O195" i="65080" s="1"/>
  <c r="N194" i="65080"/>
  <c r="O194" i="65080" s="1"/>
  <c r="N193" i="65080"/>
  <c r="O193" i="65080" s="1"/>
  <c r="O192" i="65080"/>
  <c r="N192" i="65080"/>
  <c r="N191" i="65080"/>
  <c r="O191" i="65080" s="1"/>
  <c r="N190" i="65080"/>
  <c r="O190" i="65080" s="1"/>
  <c r="N189" i="65080"/>
  <c r="O189" i="65080" s="1"/>
  <c r="N188" i="65080"/>
  <c r="O188" i="65080" s="1"/>
  <c r="N187" i="65080"/>
  <c r="O187" i="65080" s="1"/>
  <c r="M186" i="65080"/>
  <c r="L186" i="65080"/>
  <c r="I186" i="65080"/>
  <c r="O185" i="65080"/>
  <c r="N184" i="65080"/>
  <c r="O184" i="65080" s="1"/>
  <c r="I183" i="65080"/>
  <c r="M183" i="65080"/>
  <c r="L183" i="65080"/>
  <c r="O182" i="65080"/>
  <c r="O181" i="65080"/>
  <c r="N181" i="65080"/>
  <c r="N180" i="65080"/>
  <c r="O180" i="65080" s="1"/>
  <c r="N179" i="65080"/>
  <c r="O179" i="65080" s="1"/>
  <c r="M178" i="65080"/>
  <c r="L178" i="65080"/>
  <c r="L203" i="65080" s="1"/>
  <c r="K203" i="65080"/>
  <c r="O174" i="65080"/>
  <c r="O173" i="65080"/>
  <c r="O170" i="65080"/>
  <c r="N169" i="65080"/>
  <c r="O169" i="65080" s="1"/>
  <c r="N168" i="65080"/>
  <c r="O168" i="65080" s="1"/>
  <c r="N167" i="65080"/>
  <c r="M167" i="65080"/>
  <c r="L167" i="65080"/>
  <c r="O167" i="65080"/>
  <c r="I167" i="65080"/>
  <c r="O166" i="65080"/>
  <c r="O165" i="65080"/>
  <c r="N165" i="65080"/>
  <c r="N164" i="65080"/>
  <c r="O164" i="65080" s="1"/>
  <c r="N163" i="65080"/>
  <c r="O163" i="65080" s="1"/>
  <c r="N162" i="65080"/>
  <c r="O162" i="65080" s="1"/>
  <c r="O161" i="65080"/>
  <c r="N161" i="65080"/>
  <c r="N160" i="65080"/>
  <c r="O160" i="65080" s="1"/>
  <c r="N159" i="65080"/>
  <c r="O159" i="65080" s="1"/>
  <c r="N158" i="65080"/>
  <c r="O158" i="65080" s="1"/>
  <c r="N157" i="65080"/>
  <c r="O157" i="65080" s="1"/>
  <c r="N156" i="65080"/>
  <c r="O156" i="65080" s="1"/>
  <c r="M155" i="65080"/>
  <c r="L155" i="65080"/>
  <c r="I155" i="65080"/>
  <c r="O154" i="65080"/>
  <c r="N153" i="65080"/>
  <c r="O153" i="65080" s="1"/>
  <c r="M152" i="65080"/>
  <c r="L152" i="65080"/>
  <c r="I152" i="65080"/>
  <c r="O151" i="65080"/>
  <c r="O150" i="65080"/>
  <c r="N150" i="65080"/>
  <c r="N149" i="65080"/>
  <c r="O149" i="65080" s="1"/>
  <c r="N148" i="65080"/>
  <c r="O148" i="65080" s="1"/>
  <c r="M147" i="65080"/>
  <c r="L147" i="65080"/>
  <c r="O139" i="65080"/>
  <c r="N138" i="65080"/>
  <c r="O138" i="65080" s="1"/>
  <c r="O137" i="65080"/>
  <c r="N137" i="65080"/>
  <c r="M136" i="65080"/>
  <c r="L136" i="65080"/>
  <c r="I136" i="65080"/>
  <c r="O135" i="65080"/>
  <c r="O134" i="65080"/>
  <c r="N134" i="65080"/>
  <c r="N133" i="65080"/>
  <c r="O133" i="65080" s="1"/>
  <c r="O132" i="65080"/>
  <c r="N132" i="65080"/>
  <c r="N131" i="65080"/>
  <c r="O131" i="65080" s="1"/>
  <c r="O130" i="65080"/>
  <c r="N130" i="65080"/>
  <c r="N129" i="65080"/>
  <c r="O129" i="65080" s="1"/>
  <c r="N128" i="65080"/>
  <c r="O128" i="65080" s="1"/>
  <c r="N127" i="65080"/>
  <c r="O127" i="65080" s="1"/>
  <c r="O126" i="65080"/>
  <c r="N126" i="65080"/>
  <c r="N125" i="65080"/>
  <c r="M124" i="65080"/>
  <c r="L124" i="65080"/>
  <c r="I124" i="65080"/>
  <c r="O123" i="65080"/>
  <c r="N122" i="65080"/>
  <c r="O122" i="65080" s="1"/>
  <c r="I121" i="65080"/>
  <c r="N121" i="65080"/>
  <c r="M121" i="65080"/>
  <c r="L121" i="65080"/>
  <c r="O121" i="65080"/>
  <c r="O120" i="65080"/>
  <c r="O119" i="65080"/>
  <c r="N119" i="65080"/>
  <c r="N118" i="65080"/>
  <c r="O118" i="65080" s="1"/>
  <c r="N117" i="65080"/>
  <c r="M116" i="65080"/>
  <c r="L116" i="65080"/>
  <c r="L141" i="65080" s="1"/>
  <c r="O112" i="65080"/>
  <c r="O111" i="65080"/>
  <c r="O108" i="65080"/>
  <c r="N107" i="65080"/>
  <c r="O107" i="65080" s="1"/>
  <c r="N106" i="65080"/>
  <c r="O106" i="65080" s="1"/>
  <c r="M105" i="65080"/>
  <c r="L105" i="65080"/>
  <c r="I105" i="65080"/>
  <c r="O104" i="65080"/>
  <c r="O103" i="65080"/>
  <c r="N103" i="65080"/>
  <c r="N102" i="65080"/>
  <c r="O102" i="65080" s="1"/>
  <c r="N101" i="65080"/>
  <c r="O101" i="65080" s="1"/>
  <c r="N100" i="65080"/>
  <c r="O100" i="65080" s="1"/>
  <c r="O99" i="65080"/>
  <c r="N99" i="65080"/>
  <c r="N98" i="65080"/>
  <c r="O98" i="65080" s="1"/>
  <c r="N97" i="65080"/>
  <c r="O97" i="65080" s="1"/>
  <c r="N96" i="65080"/>
  <c r="O96" i="65080" s="1"/>
  <c r="N95" i="65080"/>
  <c r="O95" i="65080" s="1"/>
  <c r="N94" i="65080"/>
  <c r="O94" i="65080" s="1"/>
  <c r="M93" i="65080"/>
  <c r="L93" i="65080"/>
  <c r="I93" i="65080"/>
  <c r="O92" i="65080"/>
  <c r="N91" i="65080"/>
  <c r="O91" i="65080" s="1"/>
  <c r="M90" i="65080"/>
  <c r="L90" i="65080"/>
  <c r="I90" i="65080"/>
  <c r="O89" i="65080"/>
  <c r="O88" i="65080"/>
  <c r="N88" i="65080"/>
  <c r="N87" i="65080"/>
  <c r="O87" i="65080" s="1"/>
  <c r="I85" i="65080"/>
  <c r="N86" i="65080"/>
  <c r="O86" i="65080" s="1"/>
  <c r="M85" i="65080"/>
  <c r="L85" i="65080"/>
  <c r="O81" i="65080"/>
  <c r="O80" i="65080"/>
  <c r="O77" i="65080"/>
  <c r="N76" i="65080"/>
  <c r="N75" i="65080"/>
  <c r="O75" i="65080" s="1"/>
  <c r="M74" i="65080"/>
  <c r="L74" i="65080"/>
  <c r="I74" i="65080"/>
  <c r="O73" i="65080"/>
  <c r="O72" i="65080"/>
  <c r="N72" i="65080"/>
  <c r="N71" i="65080"/>
  <c r="O71" i="65080" s="1"/>
  <c r="N70" i="65080"/>
  <c r="O70" i="65080" s="1"/>
  <c r="N69" i="65080"/>
  <c r="O69" i="65080" s="1"/>
  <c r="O68" i="65080"/>
  <c r="N68" i="65080"/>
  <c r="N67" i="65080"/>
  <c r="O67" i="65080" s="1"/>
  <c r="N66" i="65080"/>
  <c r="O66" i="65080" s="1"/>
  <c r="N65" i="65080"/>
  <c r="O65" i="65080" s="1"/>
  <c r="N64" i="65080"/>
  <c r="N63" i="65080"/>
  <c r="O63" i="65080" s="1"/>
  <c r="M62" i="65080"/>
  <c r="L62" i="65080"/>
  <c r="I62" i="65080"/>
  <c r="O61" i="65080"/>
  <c r="N60" i="65080"/>
  <c r="N59" i="65080" s="1"/>
  <c r="M59" i="65080"/>
  <c r="L59" i="65080"/>
  <c r="O59" i="65080"/>
  <c r="I59" i="65080"/>
  <c r="O58" i="65080"/>
  <c r="O57" i="65080"/>
  <c r="N57" i="65080"/>
  <c r="N56" i="65080"/>
  <c r="O56" i="65080" s="1"/>
  <c r="N55" i="65080"/>
  <c r="O55" i="65080" s="1"/>
  <c r="M54" i="65080"/>
  <c r="L54" i="65080"/>
  <c r="I54" i="65080"/>
  <c r="O189" i="65070"/>
  <c r="N188" i="65070"/>
  <c r="O188" i="65070" s="1"/>
  <c r="O187" i="65070"/>
  <c r="N187" i="65070"/>
  <c r="N186" i="65070"/>
  <c r="M186" i="65070"/>
  <c r="L186" i="65070"/>
  <c r="O186" i="65070"/>
  <c r="I186" i="65070"/>
  <c r="O185" i="65070"/>
  <c r="O184" i="65070"/>
  <c r="N184" i="65070"/>
  <c r="N183" i="65070"/>
  <c r="O183" i="65070" s="1"/>
  <c r="O182" i="65070"/>
  <c r="N182" i="65070"/>
  <c r="O181" i="65070"/>
  <c r="N181" i="65070"/>
  <c r="O180" i="65070"/>
  <c r="N180" i="65070"/>
  <c r="O179" i="65070"/>
  <c r="N179" i="65070"/>
  <c r="O178" i="65070"/>
  <c r="N178" i="65070"/>
  <c r="O177" i="65070"/>
  <c r="N177" i="65070"/>
  <c r="O176" i="65070"/>
  <c r="N176" i="65070"/>
  <c r="N175" i="65070"/>
  <c r="O175" i="65070" s="1"/>
  <c r="N174" i="65070"/>
  <c r="M174" i="65070"/>
  <c r="L174" i="65070"/>
  <c r="O174" i="65070"/>
  <c r="I174" i="65070"/>
  <c r="O173" i="65070"/>
  <c r="N172" i="65070"/>
  <c r="N171" i="65070" s="1"/>
  <c r="M171" i="65070"/>
  <c r="L171" i="65070"/>
  <c r="O171" i="65070"/>
  <c r="I171" i="65070"/>
  <c r="O170" i="65070"/>
  <c r="O169" i="65070"/>
  <c r="N169" i="65070"/>
  <c r="N168" i="65070"/>
  <c r="O168" i="65070" s="1"/>
  <c r="N167" i="65070"/>
  <c r="O167" i="65070" s="1"/>
  <c r="N166" i="65070"/>
  <c r="M166" i="65070"/>
  <c r="M191" i="65070" s="1"/>
  <c r="M192" i="65070" s="1"/>
  <c r="L166" i="65070"/>
  <c r="L191" i="65070" s="1"/>
  <c r="L192" i="65070" s="1"/>
  <c r="K191" i="65070"/>
  <c r="K192" i="65070" s="1"/>
  <c r="J191" i="65070"/>
  <c r="I166" i="65070"/>
  <c r="O162" i="65070"/>
  <c r="O158" i="65070"/>
  <c r="O157" i="65070"/>
  <c r="N157" i="65070"/>
  <c r="O156" i="65070"/>
  <c r="N156" i="65070"/>
  <c r="N155" i="65070" s="1"/>
  <c r="O155" i="65070"/>
  <c r="M155" i="65070"/>
  <c r="L155" i="65070"/>
  <c r="I155" i="65070"/>
  <c r="O154" i="65070"/>
  <c r="O153" i="65070"/>
  <c r="N153" i="65070"/>
  <c r="N152" i="65070"/>
  <c r="O152" i="65070" s="1"/>
  <c r="O151" i="65070"/>
  <c r="N151" i="65070"/>
  <c r="N150" i="65070"/>
  <c r="O150" i="65070" s="1"/>
  <c r="O149" i="65070"/>
  <c r="N149" i="65070"/>
  <c r="O148" i="65070"/>
  <c r="N148" i="65070"/>
  <c r="O147" i="65070"/>
  <c r="N147" i="65070"/>
  <c r="N146" i="65070"/>
  <c r="O146" i="65070" s="1"/>
  <c r="O145" i="65070"/>
  <c r="N145" i="65070"/>
  <c r="N144" i="65070"/>
  <c r="N143" i="65070" s="1"/>
  <c r="M143" i="65070"/>
  <c r="L143" i="65070"/>
  <c r="O143" i="65070"/>
  <c r="I143" i="65070"/>
  <c r="O142" i="65070"/>
  <c r="O141" i="65070"/>
  <c r="N141" i="65070"/>
  <c r="N140" i="65070"/>
  <c r="M140" i="65070"/>
  <c r="L140" i="65070"/>
  <c r="O140" i="65070"/>
  <c r="I140" i="65070"/>
  <c r="O139" i="65070"/>
  <c r="O138" i="65070"/>
  <c r="N138" i="65070"/>
  <c r="N137" i="65070"/>
  <c r="O137" i="65070" s="1"/>
  <c r="N136" i="65070"/>
  <c r="N135" i="65070" s="1"/>
  <c r="N160" i="65070" s="1"/>
  <c r="N161" i="65070" s="1"/>
  <c r="M135" i="65070"/>
  <c r="M160" i="65070" s="1"/>
  <c r="M161" i="65070" s="1"/>
  <c r="L135" i="65070"/>
  <c r="L160" i="65070" s="1"/>
  <c r="L161" i="65070" s="1"/>
  <c r="I135" i="65070"/>
  <c r="O127" i="65070"/>
  <c r="O126" i="65070"/>
  <c r="N126" i="65070"/>
  <c r="O125" i="65070"/>
  <c r="N125" i="65070"/>
  <c r="N124" i="65070" s="1"/>
  <c r="O124" i="65070" s="1"/>
  <c r="M124" i="65070"/>
  <c r="L124" i="65070"/>
  <c r="I124" i="65070"/>
  <c r="O123" i="65070"/>
  <c r="O122" i="65070"/>
  <c r="N122" i="65070"/>
  <c r="N121" i="65070"/>
  <c r="O121" i="65070" s="1"/>
  <c r="O120" i="65070"/>
  <c r="N120" i="65070"/>
  <c r="N119" i="65070"/>
  <c r="O119" i="65070" s="1"/>
  <c r="O118" i="65070"/>
  <c r="N118" i="65070"/>
  <c r="O117" i="65070"/>
  <c r="N117" i="65070"/>
  <c r="O116" i="65070"/>
  <c r="N116" i="65070"/>
  <c r="N115" i="65070"/>
  <c r="O115" i="65070" s="1"/>
  <c r="O114" i="65070"/>
  <c r="N114" i="65070"/>
  <c r="N113" i="65070"/>
  <c r="N112" i="65070" s="1"/>
  <c r="O112" i="65070" s="1"/>
  <c r="M112" i="65070"/>
  <c r="L112" i="65070"/>
  <c r="I112" i="65070"/>
  <c r="O111" i="65070"/>
  <c r="O110" i="65070"/>
  <c r="N110" i="65070"/>
  <c r="N109" i="65070"/>
  <c r="M109" i="65070"/>
  <c r="L109" i="65070"/>
  <c r="O109" i="65070"/>
  <c r="I109" i="65070"/>
  <c r="O108" i="65070"/>
  <c r="O107" i="65070"/>
  <c r="N107" i="65070"/>
  <c r="O106" i="65070"/>
  <c r="N106" i="65070"/>
  <c r="N105" i="65070"/>
  <c r="O105" i="65070" s="1"/>
  <c r="O104" i="65070"/>
  <c r="N104" i="65070"/>
  <c r="M104" i="65070"/>
  <c r="M129" i="65070" s="1"/>
  <c r="L104" i="65070"/>
  <c r="L129" i="65070" s="1"/>
  <c r="K129" i="65070"/>
  <c r="J129" i="65070"/>
  <c r="I104" i="65070"/>
  <c r="O100" i="65070"/>
  <c r="O96" i="65070"/>
  <c r="N95" i="65070"/>
  <c r="O95" i="65070" s="1"/>
  <c r="O94" i="65070"/>
  <c r="N94" i="65070"/>
  <c r="N93" i="65070" s="1"/>
  <c r="M93" i="65070"/>
  <c r="L93" i="65070"/>
  <c r="O93" i="65070"/>
  <c r="I93" i="65070"/>
  <c r="O92" i="65070"/>
  <c r="O91" i="65070"/>
  <c r="N91" i="65070"/>
  <c r="N90" i="65070"/>
  <c r="O90" i="65070" s="1"/>
  <c r="O89" i="65070"/>
  <c r="N89" i="65070"/>
  <c r="O88" i="65070"/>
  <c r="N88" i="65070"/>
  <c r="O87" i="65070"/>
  <c r="N87" i="65070"/>
  <c r="O86" i="65070"/>
  <c r="N86" i="65070"/>
  <c r="O85" i="65070"/>
  <c r="N85" i="65070"/>
  <c r="N84" i="65070"/>
  <c r="O84" i="65070" s="1"/>
  <c r="O83" i="65070"/>
  <c r="N83" i="65070"/>
  <c r="N82" i="65070"/>
  <c r="O82" i="65070" s="1"/>
  <c r="M81" i="65070"/>
  <c r="L81" i="65070"/>
  <c r="I81" i="65070"/>
  <c r="O80" i="65070"/>
  <c r="O79" i="65070"/>
  <c r="N79" i="65070"/>
  <c r="N78" i="65070"/>
  <c r="M78" i="65070"/>
  <c r="L78" i="65070"/>
  <c r="O78" i="65070"/>
  <c r="I78" i="65070"/>
  <c r="O77" i="65070"/>
  <c r="O76" i="65070"/>
  <c r="N76" i="65070"/>
  <c r="N75" i="65070"/>
  <c r="O75" i="65070" s="1"/>
  <c r="N74" i="65070"/>
  <c r="N73" i="65070" s="1"/>
  <c r="M73" i="65070"/>
  <c r="M98" i="65070" s="1"/>
  <c r="L73" i="65070"/>
  <c r="L98" i="65070" s="1"/>
  <c r="O73" i="65070"/>
  <c r="I73" i="65070"/>
  <c r="O65" i="65070"/>
  <c r="O64" i="65070"/>
  <c r="N64" i="65070"/>
  <c r="N63" i="65070"/>
  <c r="N62" i="65070" s="1"/>
  <c r="O62" i="65070" s="1"/>
  <c r="M62" i="65070"/>
  <c r="L62" i="65070"/>
  <c r="I62" i="65070"/>
  <c r="O61" i="65070"/>
  <c r="O60" i="65070"/>
  <c r="O59" i="65070"/>
  <c r="N59" i="65070"/>
  <c r="N58" i="65070"/>
  <c r="O58" i="65070" s="1"/>
  <c r="O57" i="65070"/>
  <c r="N57" i="65070"/>
  <c r="N56" i="65070"/>
  <c r="O56" i="65070" s="1"/>
  <c r="O55" i="65070"/>
  <c r="N55" i="65070"/>
  <c r="N54" i="65070"/>
  <c r="O54" i="65070" s="1"/>
  <c r="O53" i="65070"/>
  <c r="N53" i="65070"/>
  <c r="N52" i="65070"/>
  <c r="O52" i="65070" s="1"/>
  <c r="O51" i="65070"/>
  <c r="N51" i="65070"/>
  <c r="N50" i="65070"/>
  <c r="N49" i="65070" s="1"/>
  <c r="O49" i="65070" s="1"/>
  <c r="M49" i="65070"/>
  <c r="L49" i="65070"/>
  <c r="I49" i="65070"/>
  <c r="O48" i="65070"/>
  <c r="O47" i="65070"/>
  <c r="N47" i="65070"/>
  <c r="N46" i="65070"/>
  <c r="M46" i="65070"/>
  <c r="L46" i="65070"/>
  <c r="O46" i="65070"/>
  <c r="I46" i="65070"/>
  <c r="O45" i="65070"/>
  <c r="O44" i="65070"/>
  <c r="N44" i="65070"/>
  <c r="O43" i="65070"/>
  <c r="N43" i="65070"/>
  <c r="N42" i="65070"/>
  <c r="N41" i="65070" s="1"/>
  <c r="M41" i="65070"/>
  <c r="M67" i="65070" s="1"/>
  <c r="M68" i="65070" s="1"/>
  <c r="L41" i="65070"/>
  <c r="L67" i="65070" s="1"/>
  <c r="L68" i="65070" s="1"/>
  <c r="J67" i="65070"/>
  <c r="I41" i="65070"/>
  <c r="O179" i="65065"/>
  <c r="N178" i="65065"/>
  <c r="O178" i="65065" s="1"/>
  <c r="O177" i="65065"/>
  <c r="N177" i="65065"/>
  <c r="N176" i="65065"/>
  <c r="M176" i="65065"/>
  <c r="L176" i="65065"/>
  <c r="K176" i="65065"/>
  <c r="O176" i="65065"/>
  <c r="I176" i="65065"/>
  <c r="O175" i="65065"/>
  <c r="N174" i="65065"/>
  <c r="N173" i="65065" s="1"/>
  <c r="M173" i="65065"/>
  <c r="L173" i="65065"/>
  <c r="K173" i="65065"/>
  <c r="O173" i="65065"/>
  <c r="I173" i="65065"/>
  <c r="O172" i="65065"/>
  <c r="O171" i="65065"/>
  <c r="N171" i="65065"/>
  <c r="N170" i="65065"/>
  <c r="O170" i="65065" s="1"/>
  <c r="O169" i="65065"/>
  <c r="N169" i="65065"/>
  <c r="N168" i="65065"/>
  <c r="O168" i="65065" s="1"/>
  <c r="O167" i="65065"/>
  <c r="N167" i="65065"/>
  <c r="O166" i="65065"/>
  <c r="N166" i="65065"/>
  <c r="N165" i="65065"/>
  <c r="O165" i="65065" s="1"/>
  <c r="N164" i="65065"/>
  <c r="O164" i="65065" s="1"/>
  <c r="O163" i="65065"/>
  <c r="N163" i="65065"/>
  <c r="N162" i="65065"/>
  <c r="N161" i="65065" s="1"/>
  <c r="M161" i="65065"/>
  <c r="L161" i="65065"/>
  <c r="K161" i="65065"/>
  <c r="O161" i="65065"/>
  <c r="I161" i="65065"/>
  <c r="O160" i="65065"/>
  <c r="N159" i="65065"/>
  <c r="O159" i="65065" s="1"/>
  <c r="N158" i="65065"/>
  <c r="M158" i="65065"/>
  <c r="L158" i="65065"/>
  <c r="K158" i="65065"/>
  <c r="O158" i="65065"/>
  <c r="I158" i="65065"/>
  <c r="O157" i="65065"/>
  <c r="O156" i="65065"/>
  <c r="N156" i="65065"/>
  <c r="N155" i="65065"/>
  <c r="O155" i="65065" s="1"/>
  <c r="N154" i="65065"/>
  <c r="M153" i="65065"/>
  <c r="L153" i="65065"/>
  <c r="K153" i="65065"/>
  <c r="I153" i="65065"/>
  <c r="O149" i="65065"/>
  <c r="O148" i="65065"/>
  <c r="O145" i="65065"/>
  <c r="N144" i="65065"/>
  <c r="O144" i="65065" s="1"/>
  <c r="O143" i="65065"/>
  <c r="N143" i="65065"/>
  <c r="M142" i="65065"/>
  <c r="L142" i="65065"/>
  <c r="K142" i="65065"/>
  <c r="I142" i="65065"/>
  <c r="O141" i="65065"/>
  <c r="O140" i="65065"/>
  <c r="N140" i="65065"/>
  <c r="N139" i="65065"/>
  <c r="O139" i="65065" s="1"/>
  <c r="O138" i="65065"/>
  <c r="N138" i="65065"/>
  <c r="N130" i="65065" s="1"/>
  <c r="N137" i="65065"/>
  <c r="O137" i="65065" s="1"/>
  <c r="O136" i="65065"/>
  <c r="N136" i="65065"/>
  <c r="O135" i="65065"/>
  <c r="N135" i="65065"/>
  <c r="N134" i="65065"/>
  <c r="O134" i="65065" s="1"/>
  <c r="N133" i="65065"/>
  <c r="O133" i="65065" s="1"/>
  <c r="O132" i="65065"/>
  <c r="N132" i="65065"/>
  <c r="N131" i="65065"/>
  <c r="O131" i="65065" s="1"/>
  <c r="M130" i="65065"/>
  <c r="L130" i="65065"/>
  <c r="K130" i="65065"/>
  <c r="I130" i="65065"/>
  <c r="O129" i="65065"/>
  <c r="N128" i="65065"/>
  <c r="N127" i="65065" s="1"/>
  <c r="M127" i="65065"/>
  <c r="L127" i="65065"/>
  <c r="K127" i="65065"/>
  <c r="I127" i="65065"/>
  <c r="O126" i="65065"/>
  <c r="O125" i="65065"/>
  <c r="N125" i="65065"/>
  <c r="N124" i="65065"/>
  <c r="O124" i="65065" s="1"/>
  <c r="N123" i="65065"/>
  <c r="O123" i="65065" s="1"/>
  <c r="M122" i="65065"/>
  <c r="L122" i="65065"/>
  <c r="K122" i="65065"/>
  <c r="I122" i="65065"/>
  <c r="O118" i="65065"/>
  <c r="O117" i="65065"/>
  <c r="O114" i="65065"/>
  <c r="N113" i="65065"/>
  <c r="O113" i="65065" s="1"/>
  <c r="O112" i="65065"/>
  <c r="N112" i="65065"/>
  <c r="M111" i="65065"/>
  <c r="L111" i="65065"/>
  <c r="K111" i="65065"/>
  <c r="I111" i="65065"/>
  <c r="O110" i="65065"/>
  <c r="O109" i="65065"/>
  <c r="N109" i="65065"/>
  <c r="N108" i="65065"/>
  <c r="O108" i="65065" s="1"/>
  <c r="O107" i="65065"/>
  <c r="N107" i="65065"/>
  <c r="N106" i="65065"/>
  <c r="O106" i="65065" s="1"/>
  <c r="O105" i="65065"/>
  <c r="N105" i="65065"/>
  <c r="O104" i="65065"/>
  <c r="N104" i="65065"/>
  <c r="N103" i="65065"/>
  <c r="O103" i="65065" s="1"/>
  <c r="N102" i="65065"/>
  <c r="O102" i="65065" s="1"/>
  <c r="O101" i="65065"/>
  <c r="N101" i="65065"/>
  <c r="N100" i="65065"/>
  <c r="O100" i="65065" s="1"/>
  <c r="M99" i="65065"/>
  <c r="L99" i="65065"/>
  <c r="K99" i="65065"/>
  <c r="I99" i="65065"/>
  <c r="O98" i="65065"/>
  <c r="N97" i="65065"/>
  <c r="N96" i="65065" s="1"/>
  <c r="M96" i="65065"/>
  <c r="L96" i="65065"/>
  <c r="K96" i="65065"/>
  <c r="O96" i="65065"/>
  <c r="I96" i="65065"/>
  <c r="O95" i="65065"/>
  <c r="O94" i="65065"/>
  <c r="N94" i="65065"/>
  <c r="N93" i="65065"/>
  <c r="O93" i="65065" s="1"/>
  <c r="N92" i="65065"/>
  <c r="O92" i="65065" s="1"/>
  <c r="M91" i="65065"/>
  <c r="L91" i="65065"/>
  <c r="K91" i="65065"/>
  <c r="I91" i="65065"/>
  <c r="O87" i="65065"/>
  <c r="O86" i="65065"/>
  <c r="O83" i="65065"/>
  <c r="N82" i="65065"/>
  <c r="O82" i="65065" s="1"/>
  <c r="O81" i="65065"/>
  <c r="N81" i="65065"/>
  <c r="M80" i="65065"/>
  <c r="L80" i="65065"/>
  <c r="K80" i="65065"/>
  <c r="I80" i="65065"/>
  <c r="O79" i="65065"/>
  <c r="O78" i="65065"/>
  <c r="N78" i="65065"/>
  <c r="N77" i="65065"/>
  <c r="O77" i="65065" s="1"/>
  <c r="O76" i="65065"/>
  <c r="N76" i="65065"/>
  <c r="O75" i="65065"/>
  <c r="N75" i="65065"/>
  <c r="O74" i="65065"/>
  <c r="N74" i="65065"/>
  <c r="O73" i="65065"/>
  <c r="N73" i="65065"/>
  <c r="O72" i="65065"/>
  <c r="N72" i="65065"/>
  <c r="O71" i="65065"/>
  <c r="N71" i="65065"/>
  <c r="O70" i="65065"/>
  <c r="N70" i="65065"/>
  <c r="N69" i="65065"/>
  <c r="M68" i="65065"/>
  <c r="L68" i="65065"/>
  <c r="K68" i="65065"/>
  <c r="I68" i="65065"/>
  <c r="O67" i="65065"/>
  <c r="N66" i="65065"/>
  <c r="O66" i="65065" s="1"/>
  <c r="M65" i="65065"/>
  <c r="L65" i="65065"/>
  <c r="K65" i="65065"/>
  <c r="I65" i="65065"/>
  <c r="O64" i="65065"/>
  <c r="O63" i="65065"/>
  <c r="N63" i="65065"/>
  <c r="N62" i="65065"/>
  <c r="O62" i="65065" s="1"/>
  <c r="N61" i="65065"/>
  <c r="M60" i="65065"/>
  <c r="L60" i="65065"/>
  <c r="K60" i="65065"/>
  <c r="I60" i="65065"/>
  <c r="I110" i="65080" l="1"/>
  <c r="I358" i="65080"/>
  <c r="J79" i="65080"/>
  <c r="J142" i="65080" s="1"/>
  <c r="O142" i="65080" s="1"/>
  <c r="N74" i="65080"/>
  <c r="M110" i="65080"/>
  <c r="I116" i="65080"/>
  <c r="I147" i="65080"/>
  <c r="I172" i="65080" s="1"/>
  <c r="I240" i="65080"/>
  <c r="I265" i="65080" s="1"/>
  <c r="N248" i="65080"/>
  <c r="O248" i="65080" s="1"/>
  <c r="I271" i="65080"/>
  <c r="I296" i="65080" s="1"/>
  <c r="N279" i="65080"/>
  <c r="O279" i="65080" s="1"/>
  <c r="N116" i="65080"/>
  <c r="O116" i="65080" s="1"/>
  <c r="I178" i="65080"/>
  <c r="I203" i="65080" s="1"/>
  <c r="N271" i="65080"/>
  <c r="I327" i="65080"/>
  <c r="N186" i="65080"/>
  <c r="J265" i="65080"/>
  <c r="L79" i="65080"/>
  <c r="M141" i="65080"/>
  <c r="O117" i="65080"/>
  <c r="N124" i="65080"/>
  <c r="O124" i="65080" s="1"/>
  <c r="N155" i="65080"/>
  <c r="O155" i="65080" s="1"/>
  <c r="N209" i="65080"/>
  <c r="O209" i="65080" s="1"/>
  <c r="J234" i="65080"/>
  <c r="N217" i="65080"/>
  <c r="L265" i="65080"/>
  <c r="M327" i="65080"/>
  <c r="N322" i="65080"/>
  <c r="O322" i="65080" s="1"/>
  <c r="O342" i="65080"/>
  <c r="I79" i="65080"/>
  <c r="M79" i="65080"/>
  <c r="N62" i="65080"/>
  <c r="O62" i="65080" s="1"/>
  <c r="J110" i="65080"/>
  <c r="N93" i="65080"/>
  <c r="O93" i="65080" s="1"/>
  <c r="J141" i="65080"/>
  <c r="N136" i="65080"/>
  <c r="O136" i="65080" s="1"/>
  <c r="L172" i="65080"/>
  <c r="M203" i="65080"/>
  <c r="I234" i="65080"/>
  <c r="M265" i="65080"/>
  <c r="M296" i="65080"/>
  <c r="L358" i="65080"/>
  <c r="J203" i="65080"/>
  <c r="N54" i="65080"/>
  <c r="N79" i="65080" s="1"/>
  <c r="L110" i="65080"/>
  <c r="I141" i="65080"/>
  <c r="M172" i="65080"/>
  <c r="N198" i="65080"/>
  <c r="O198" i="65080" s="1"/>
  <c r="N291" i="65080"/>
  <c r="O291" i="65080" s="1"/>
  <c r="J327" i="65080"/>
  <c r="O341" i="65080"/>
  <c r="O353" i="65080"/>
  <c r="K358" i="65080"/>
  <c r="K327" i="65080"/>
  <c r="K296" i="65080"/>
  <c r="K265" i="65080"/>
  <c r="K234" i="65080"/>
  <c r="K172" i="65080"/>
  <c r="K141" i="65080"/>
  <c r="K110" i="65080"/>
  <c r="K79" i="65080"/>
  <c r="I191" i="65070"/>
  <c r="I192" i="65070" s="1"/>
  <c r="I160" i="65070"/>
  <c r="I161" i="65070" s="1"/>
  <c r="I129" i="65070"/>
  <c r="I98" i="65070"/>
  <c r="I67" i="65070"/>
  <c r="I68" i="65070" s="1"/>
  <c r="K160" i="65070"/>
  <c r="K161" i="65070" s="1"/>
  <c r="K98" i="65070"/>
  <c r="K130" i="65070" s="1"/>
  <c r="K67" i="65070"/>
  <c r="K68" i="65070" s="1"/>
  <c r="I85" i="65065"/>
  <c r="K147" i="65065"/>
  <c r="O130" i="65065"/>
  <c r="L85" i="65065"/>
  <c r="N65" i="65065"/>
  <c r="N80" i="65065"/>
  <c r="O80" i="65065" s="1"/>
  <c r="I147" i="65065"/>
  <c r="M147" i="65065"/>
  <c r="N142" i="65065"/>
  <c r="J147" i="65065"/>
  <c r="N122" i="65065"/>
  <c r="N147" i="65065" s="1"/>
  <c r="O127" i="65065"/>
  <c r="K181" i="65065"/>
  <c r="N91" i="65065"/>
  <c r="O91" i="65065" s="1"/>
  <c r="O142" i="65065"/>
  <c r="N153" i="65065"/>
  <c r="N181" i="65065" s="1"/>
  <c r="L181" i="65065"/>
  <c r="I116" i="65065"/>
  <c r="M116" i="65065"/>
  <c r="L147" i="65065"/>
  <c r="I181" i="65065"/>
  <c r="M181" i="65065"/>
  <c r="J358" i="65080"/>
  <c r="N333" i="65080"/>
  <c r="O333" i="65080" s="1"/>
  <c r="N338" i="65080"/>
  <c r="O338" i="65080" s="1"/>
  <c r="O307" i="65080"/>
  <c r="N310" i="65080"/>
  <c r="O310" i="65080" s="1"/>
  <c r="N302" i="65080"/>
  <c r="O308" i="65080"/>
  <c r="O271" i="65080"/>
  <c r="N296" i="65080"/>
  <c r="O276" i="65080"/>
  <c r="J296" i="65080"/>
  <c r="O296" i="65080" s="1"/>
  <c r="O272" i="65080"/>
  <c r="O277" i="65080"/>
  <c r="N260" i="65080"/>
  <c r="O260" i="65080" s="1"/>
  <c r="N240" i="65080"/>
  <c r="O240" i="65080" s="1"/>
  <c r="N245" i="65080"/>
  <c r="O245" i="65080" s="1"/>
  <c r="O210" i="65080"/>
  <c r="N214" i="65080"/>
  <c r="O214" i="65080" s="1"/>
  <c r="O217" i="65080"/>
  <c r="N178" i="65080"/>
  <c r="O178" i="65080" s="1"/>
  <c r="N183" i="65080"/>
  <c r="O183" i="65080" s="1"/>
  <c r="O186" i="65080"/>
  <c r="J172" i="65080"/>
  <c r="N147" i="65080"/>
  <c r="N152" i="65080"/>
  <c r="O152" i="65080" s="1"/>
  <c r="O125" i="65080"/>
  <c r="N105" i="65080"/>
  <c r="O105" i="65080" s="1"/>
  <c r="N85" i="65080"/>
  <c r="N90" i="65080"/>
  <c r="O90" i="65080" s="1"/>
  <c r="O74" i="65080"/>
  <c r="O54" i="65080"/>
  <c r="O60" i="65080"/>
  <c r="O64" i="65080"/>
  <c r="O76" i="65080"/>
  <c r="J192" i="65070"/>
  <c r="O191" i="65070"/>
  <c r="N191" i="65070"/>
  <c r="N192" i="65070" s="1"/>
  <c r="O166" i="65070"/>
  <c r="O172" i="65070"/>
  <c r="O135" i="65070"/>
  <c r="O136" i="65070"/>
  <c r="O144" i="65070"/>
  <c r="J160" i="65070"/>
  <c r="N129" i="65070"/>
  <c r="O113" i="65070"/>
  <c r="O74" i="65070"/>
  <c r="N81" i="65070"/>
  <c r="O81" i="65070" s="1"/>
  <c r="J98" i="65070"/>
  <c r="J68" i="65070"/>
  <c r="N67" i="65070"/>
  <c r="N68" i="65070" s="1"/>
  <c r="O42" i="65070"/>
  <c r="O50" i="65070"/>
  <c r="O63" i="65070"/>
  <c r="O41" i="65070"/>
  <c r="J181" i="65065"/>
  <c r="O154" i="65065"/>
  <c r="O162" i="65065"/>
  <c r="O174" i="65065"/>
  <c r="O122" i="65065"/>
  <c r="O128" i="65065"/>
  <c r="O65" i="65065"/>
  <c r="J85" i="65065"/>
  <c r="K85" i="65065"/>
  <c r="K116" i="65065"/>
  <c r="N60" i="65065"/>
  <c r="N68" i="65065"/>
  <c r="O68" i="65065" s="1"/>
  <c r="N111" i="65065"/>
  <c r="O111" i="65065" s="1"/>
  <c r="M85" i="65065"/>
  <c r="L116" i="65065"/>
  <c r="N99" i="65065"/>
  <c r="O99" i="65065" s="1"/>
  <c r="N116" i="65065"/>
  <c r="J116" i="65065"/>
  <c r="O97" i="65065"/>
  <c r="O61" i="65065"/>
  <c r="O69" i="65065"/>
  <c r="K28" i="65105"/>
  <c r="K16" i="65105"/>
  <c r="K13" i="65105"/>
  <c r="K8" i="65105"/>
  <c r="K28" i="65097"/>
  <c r="K16" i="65097"/>
  <c r="K13" i="65097"/>
  <c r="K8" i="65097"/>
  <c r="K28" i="65096"/>
  <c r="K16" i="65096"/>
  <c r="K13" i="65096"/>
  <c r="K8" i="65096"/>
  <c r="K32" i="65095"/>
  <c r="K28" i="65095"/>
  <c r="K16" i="65095"/>
  <c r="K13" i="65095"/>
  <c r="K8" i="65095"/>
  <c r="J33" i="65094"/>
  <c r="J34" i="65094" s="1"/>
  <c r="J35" i="65094" s="1"/>
  <c r="K8" i="65094"/>
  <c r="K13" i="65094"/>
  <c r="K16" i="65094"/>
  <c r="K28" i="65094"/>
  <c r="K31" i="65093"/>
  <c r="K28" i="65093"/>
  <c r="K16" i="65093"/>
  <c r="K13" i="65093"/>
  <c r="K8" i="65093"/>
  <c r="K43" i="65080"/>
  <c r="K31" i="65080"/>
  <c r="K29" i="65069"/>
  <c r="K17" i="65069"/>
  <c r="K13" i="65069"/>
  <c r="K8" i="65069"/>
  <c r="K28" i="65068"/>
  <c r="K16" i="65068"/>
  <c r="K13" i="65068"/>
  <c r="K8" i="65068"/>
  <c r="K44" i="65065"/>
  <c r="K21" i="65065"/>
  <c r="K18" i="65065"/>
  <c r="K13" i="65065"/>
  <c r="K8" i="65065"/>
  <c r="J359" i="65080" l="1"/>
  <c r="O79" i="65080"/>
  <c r="K359" i="65080"/>
  <c r="K142" i="65080"/>
  <c r="K33" i="65094"/>
  <c r="K34" i="65094" s="1"/>
  <c r="K35" i="65094" s="1"/>
  <c r="N141" i="65080"/>
  <c r="O141" i="65080" s="1"/>
  <c r="K56" i="65065"/>
  <c r="K55" i="65065" s="1"/>
  <c r="I56" i="65065"/>
  <c r="I55" i="65065" s="1"/>
  <c r="N85" i="65065"/>
  <c r="O85" i="65065" s="1"/>
  <c r="O60" i="65065"/>
  <c r="O153" i="65065"/>
  <c r="O116" i="65065"/>
  <c r="O147" i="65065"/>
  <c r="N358" i="65080"/>
  <c r="N327" i="65080"/>
  <c r="O327" i="65080" s="1"/>
  <c r="O302" i="65080"/>
  <c r="N265" i="65080"/>
  <c r="O265" i="65080" s="1"/>
  <c r="N234" i="65080"/>
  <c r="O234" i="65080" s="1"/>
  <c r="N203" i="65080"/>
  <c r="O203" i="65080" s="1"/>
  <c r="O147" i="65080"/>
  <c r="N172" i="65080"/>
  <c r="O172" i="65080"/>
  <c r="O85" i="65080"/>
  <c r="N110" i="65080"/>
  <c r="O110" i="65080" s="1"/>
  <c r="O192" i="65070"/>
  <c r="O160" i="65070"/>
  <c r="J161" i="65070"/>
  <c r="O161" i="65070" s="1"/>
  <c r="O129" i="65070"/>
  <c r="O130" i="65070"/>
  <c r="N98" i="65070"/>
  <c r="O98" i="65070" s="1"/>
  <c r="O67" i="65070"/>
  <c r="O68" i="65070"/>
  <c r="O181" i="65065"/>
  <c r="O359" i="65080" l="1"/>
  <c r="O358" i="65080"/>
  <c r="H199" i="65139"/>
  <c r="H198" i="65139"/>
  <c r="F251" i="65139" l="1"/>
  <c r="F250" i="65139" s="1"/>
  <c r="F249" i="65139" s="1"/>
  <c r="F248" i="65139" s="1"/>
  <c r="F242" i="65139"/>
  <c r="F239" i="65139"/>
  <c r="F238" i="65139" s="1"/>
  <c r="F236" i="65139"/>
  <c r="F231" i="65139"/>
  <c r="F221" i="65139"/>
  <c r="F220" i="65139" s="1"/>
  <c r="F219" i="65139" s="1"/>
  <c r="F212" i="65139"/>
  <c r="F211" i="65139" s="1"/>
  <c r="F210" i="65139" s="1"/>
  <c r="F207" i="65139"/>
  <c r="F200" i="65139"/>
  <c r="F189" i="65139"/>
  <c r="F183" i="65139"/>
  <c r="F181" i="65139"/>
  <c r="F180" i="65139"/>
  <c r="F179" i="65139" s="1"/>
  <c r="F53" i="65139"/>
  <c r="F49" i="65139"/>
  <c r="F48" i="65139" s="1"/>
  <c r="F47" i="65139" s="1"/>
  <c r="F141" i="65139"/>
  <c r="F137" i="65139"/>
  <c r="F135" i="65139"/>
  <c r="F133" i="65139"/>
  <c r="F131" i="65139"/>
  <c r="F128" i="65139"/>
  <c r="F123" i="65139"/>
  <c r="F118" i="65139"/>
  <c r="F110" i="65139"/>
  <c r="F109" i="65139" s="1"/>
  <c r="F104" i="65139"/>
  <c r="F89" i="65139"/>
  <c r="F98" i="65139"/>
  <c r="F97" i="65139"/>
  <c r="F94" i="65139"/>
  <c r="F87" i="65139"/>
  <c r="F84" i="65139"/>
  <c r="F82" i="65139"/>
  <c r="F79" i="65139"/>
  <c r="F77" i="65139"/>
  <c r="F75" i="65139"/>
  <c r="F72" i="65139"/>
  <c r="F68" i="65139"/>
  <c r="F64" i="65139"/>
  <c r="F63" i="65139" s="1"/>
  <c r="F57" i="65139"/>
  <c r="F56" i="65139" s="1"/>
  <c r="F39" i="65139"/>
  <c r="F38" i="65139" s="1"/>
  <c r="F36" i="65139"/>
  <c r="F34" i="65139"/>
  <c r="F29" i="65139"/>
  <c r="F28" i="65139" s="1"/>
  <c r="F21" i="65139"/>
  <c r="F20" i="65139" s="1"/>
  <c r="F17" i="65139"/>
  <c r="F16" i="65139" s="1"/>
  <c r="F13" i="65139"/>
  <c r="F7" i="65139"/>
  <c r="F170" i="65139"/>
  <c r="F169" i="65139" s="1"/>
  <c r="F163" i="65139"/>
  <c r="H167" i="65139"/>
  <c r="F155" i="65139"/>
  <c r="F151" i="65139"/>
  <c r="F148" i="65139"/>
  <c r="F145" i="65139"/>
  <c r="K28" i="65098"/>
  <c r="K16" i="65098"/>
  <c r="K13" i="65098"/>
  <c r="K8" i="65098"/>
  <c r="F6" i="65139" l="1"/>
  <c r="F140" i="65139"/>
  <c r="F130" i="65139"/>
  <c r="F103" i="65139" s="1"/>
  <c r="F81" i="65139" s="1"/>
  <c r="F62" i="65139" s="1"/>
  <c r="F86" i="65139"/>
  <c r="F230" i="65139"/>
  <c r="F229" i="65139" s="1"/>
  <c r="F218" i="65139" s="1"/>
  <c r="F5" i="65139"/>
  <c r="K54" i="65065"/>
  <c r="I28" i="65105"/>
  <c r="I16" i="65105"/>
  <c r="I13" i="65105"/>
  <c r="I8" i="65105"/>
  <c r="I28" i="65098"/>
  <c r="I16" i="65098"/>
  <c r="I13" i="65098"/>
  <c r="I28" i="65097"/>
  <c r="I16" i="65097"/>
  <c r="I13" i="65097"/>
  <c r="I8" i="65097"/>
  <c r="I28" i="65096"/>
  <c r="I16" i="65096"/>
  <c r="I13" i="65096"/>
  <c r="I8" i="65096"/>
  <c r="I32" i="65095"/>
  <c r="I28" i="65095"/>
  <c r="I16" i="65095"/>
  <c r="I13" i="65095"/>
  <c r="I8" i="65095"/>
  <c r="I28" i="65094"/>
  <c r="I16" i="65094"/>
  <c r="I13" i="65094"/>
  <c r="I8" i="65094"/>
  <c r="I31" i="65093"/>
  <c r="I28" i="65093"/>
  <c r="I16" i="65093"/>
  <c r="I13" i="65093"/>
  <c r="I8" i="65093"/>
  <c r="M29" i="65078"/>
  <c r="L29" i="65078"/>
  <c r="I29" i="65078"/>
  <c r="M8" i="65075"/>
  <c r="L8" i="65075"/>
  <c r="M13" i="65075"/>
  <c r="L13" i="65075"/>
  <c r="M16" i="65075"/>
  <c r="L16" i="65075"/>
  <c r="M29" i="65075"/>
  <c r="L29" i="65075"/>
  <c r="M33" i="65075"/>
  <c r="L33" i="65075"/>
  <c r="I33" i="65075"/>
  <c r="E251" i="65139"/>
  <c r="E250" i="65139" s="1"/>
  <c r="E249" i="65139" s="1"/>
  <c r="E248" i="65139" s="1"/>
  <c r="E242" i="65139"/>
  <c r="E239" i="65139"/>
  <c r="E238" i="65139" s="1"/>
  <c r="E236" i="65139"/>
  <c r="E231" i="65139"/>
  <c r="E230" i="65139" s="1"/>
  <c r="E229" i="65139" s="1"/>
  <c r="E221" i="65139"/>
  <c r="E220" i="65139" s="1"/>
  <c r="E219" i="65139" s="1"/>
  <c r="E212" i="65139"/>
  <c r="E211" i="65139" s="1"/>
  <c r="E210" i="65139" s="1"/>
  <c r="E207" i="65139"/>
  <c r="E205" i="65139"/>
  <c r="E200" i="65139"/>
  <c r="E192" i="65139"/>
  <c r="E188" i="65139" s="1"/>
  <c r="E187" i="65139" s="1"/>
  <c r="E186" i="65139" s="1"/>
  <c r="E189" i="65139"/>
  <c r="E183" i="65139"/>
  <c r="E181" i="65139"/>
  <c r="E180" i="65139" s="1"/>
  <c r="E179" i="65139" s="1"/>
  <c r="E170" i="65139"/>
  <c r="E169" i="65139" s="1"/>
  <c r="E163" i="65139"/>
  <c r="E155" i="65139"/>
  <c r="E151" i="65139"/>
  <c r="E148" i="65139"/>
  <c r="E145" i="65139"/>
  <c r="E141" i="65139"/>
  <c r="E137" i="65139"/>
  <c r="E135" i="65139"/>
  <c r="E133" i="65139"/>
  <c r="E131" i="65139"/>
  <c r="E130" i="65139"/>
  <c r="E128" i="65139"/>
  <c r="E123" i="65139"/>
  <c r="E118" i="65139"/>
  <c r="E110" i="65139"/>
  <c r="E109" i="65139" s="1"/>
  <c r="E104" i="65139"/>
  <c r="E98" i="65139"/>
  <c r="E97" i="65139" s="1"/>
  <c r="E94" i="65139"/>
  <c r="E89" i="65139"/>
  <c r="E87" i="65139" s="1"/>
  <c r="E86" i="65139" s="1"/>
  <c r="E84" i="65139"/>
  <c r="E82" i="65139"/>
  <c r="E79" i="65139"/>
  <c r="E77" i="65139"/>
  <c r="E75" i="65139"/>
  <c r="E72" i="65139"/>
  <c r="E68" i="65139"/>
  <c r="E64" i="65139"/>
  <c r="E57" i="65139"/>
  <c r="E56" i="65139"/>
  <c r="E53" i="65139"/>
  <c r="E49" i="65139"/>
  <c r="E39" i="65139"/>
  <c r="E38" i="65139"/>
  <c r="E36" i="65139"/>
  <c r="E28" i="65139" s="1"/>
  <c r="E34" i="65139"/>
  <c r="E29" i="65139"/>
  <c r="E21" i="65139"/>
  <c r="E20" i="65139" s="1"/>
  <c r="E17" i="65139"/>
  <c r="E16" i="65139"/>
  <c r="E14" i="65139"/>
  <c r="E13" i="65139" s="1"/>
  <c r="E6" i="65139" s="1"/>
  <c r="E7" i="65139"/>
  <c r="D14" i="65139"/>
  <c r="E140" i="65139" l="1"/>
  <c r="E103" i="65139" s="1"/>
  <c r="E81" i="65139" s="1"/>
  <c r="E48" i="65139"/>
  <c r="E47" i="65139" s="1"/>
  <c r="E5" i="65139" s="1"/>
  <c r="E63" i="65139"/>
  <c r="E178" i="65139"/>
  <c r="F176" i="65139"/>
  <c r="K35" i="65070"/>
  <c r="K36" i="65070" s="1"/>
  <c r="K37" i="65070" s="1"/>
  <c r="K34" i="65069"/>
  <c r="K33" i="65068"/>
  <c r="I8" i="65098"/>
  <c r="E218" i="65139"/>
  <c r="G118" i="65139"/>
  <c r="D118" i="65139"/>
  <c r="H120" i="65139"/>
  <c r="H119" i="65139"/>
  <c r="E62" i="65139" l="1"/>
  <c r="E176" i="65139" s="1"/>
  <c r="E246" i="65139" s="1"/>
  <c r="E257" i="65139" s="1"/>
  <c r="E25" i="65125"/>
  <c r="G200" i="65139" l="1"/>
  <c r="G192" i="65139" s="1"/>
  <c r="D200" i="65139"/>
  <c r="D192" i="65139" s="1"/>
  <c r="F192" i="65139"/>
  <c r="F188" i="65139" s="1"/>
  <c r="F187" i="65139" s="1"/>
  <c r="F186" i="65139" s="1"/>
  <c r="F178" i="65139" s="1"/>
  <c r="F246" i="65139" s="1"/>
  <c r="F257" i="65139" s="1"/>
  <c r="H201" i="65139"/>
  <c r="H202" i="65139"/>
  <c r="N34" i="65075" l="1"/>
  <c r="O34" i="65075" l="1"/>
  <c r="G183" i="65139"/>
  <c r="D183" i="65139"/>
  <c r="H184" i="65139"/>
  <c r="G110" i="65139" l="1"/>
  <c r="G109" i="65139" s="1"/>
  <c r="D221" i="65139" l="1"/>
  <c r="G221" i="65139"/>
  <c r="H228" i="65139"/>
  <c r="H197" i="65139"/>
  <c r="D145" i="65139" l="1"/>
  <c r="I31" i="65080"/>
  <c r="I19" i="65076"/>
  <c r="I16" i="65076"/>
  <c r="I29" i="65075"/>
  <c r="I30" i="65070"/>
  <c r="I17" i="65069"/>
  <c r="I29" i="65069"/>
  <c r="I21" i="65065"/>
  <c r="I18" i="65065"/>
  <c r="L19" i="65076"/>
  <c r="L17" i="65069"/>
  <c r="L18" i="65065"/>
  <c r="L21" i="65065"/>
  <c r="L31" i="65093"/>
  <c r="L31" i="65080"/>
  <c r="L30" i="65070"/>
  <c r="L29" i="65069"/>
  <c r="N33" i="65095"/>
  <c r="N33" i="65093"/>
  <c r="N33" i="65080"/>
  <c r="N33" i="65078"/>
  <c r="N33" i="65076"/>
  <c r="J33" i="65097"/>
  <c r="J34" i="65097" s="1"/>
  <c r="J35" i="65097" s="1"/>
  <c r="K33" i="65097"/>
  <c r="K34" i="65097" s="1"/>
  <c r="H121" i="65139"/>
  <c r="H118" i="65139"/>
  <c r="H117" i="65139"/>
  <c r="H116" i="65139"/>
  <c r="H115" i="65139"/>
  <c r="J33" i="65105" l="1"/>
  <c r="J34" i="65105" s="1"/>
  <c r="J35" i="65105" s="1"/>
  <c r="J33" i="65096"/>
  <c r="J34" i="65096" s="1"/>
  <c r="J35" i="65096" s="1"/>
  <c r="J33" i="65068"/>
  <c r="K33" i="65105"/>
  <c r="K34" i="65105" s="1"/>
  <c r="K35" i="65105" s="1"/>
  <c r="K33" i="65098"/>
  <c r="K34" i="65098" s="1"/>
  <c r="K35" i="65098" s="1"/>
  <c r="K35" i="65097"/>
  <c r="K33" i="65096"/>
  <c r="K34" i="65096" s="1"/>
  <c r="K35" i="65096" s="1"/>
  <c r="K38" i="65095"/>
  <c r="K48" i="65080"/>
  <c r="K43" i="65079"/>
  <c r="K39" i="65078"/>
  <c r="K39" i="65077"/>
  <c r="K50" i="65076"/>
  <c r="K42" i="65075"/>
  <c r="K43" i="65075" s="1"/>
  <c r="K44" i="65075" s="1"/>
  <c r="K34" i="65068"/>
  <c r="K35" i="65068" s="1"/>
  <c r="J33" i="65098"/>
  <c r="J34" i="65098" s="1"/>
  <c r="J35" i="65098" s="1"/>
  <c r="K36" i="65093"/>
  <c r="N21" i="65080"/>
  <c r="K39" i="65095" l="1"/>
  <c r="K44" i="65079"/>
  <c r="K40" i="65078"/>
  <c r="K41" i="65078" s="1"/>
  <c r="K40" i="65077"/>
  <c r="K51" i="65076"/>
  <c r="K35" i="65069"/>
  <c r="K37" i="65093"/>
  <c r="O21" i="65080"/>
  <c r="H154" i="65139"/>
  <c r="K40" i="65095" l="1"/>
  <c r="K45" i="65079"/>
  <c r="K41" i="65077"/>
  <c r="K52" i="65076"/>
  <c r="K36" i="65069"/>
  <c r="K38" i="65093"/>
  <c r="N35" i="65095" l="1"/>
  <c r="D21" i="65125" l="1"/>
  <c r="C21" i="65125" s="1"/>
  <c r="O35" i="65095"/>
  <c r="H196" i="65139" l="1"/>
  <c r="M28" i="16" l="1"/>
  <c r="L28" i="16"/>
  <c r="N31" i="16"/>
  <c r="H122" i="65139"/>
  <c r="H114" i="65139"/>
  <c r="H113" i="65139"/>
  <c r="D251" i="65139"/>
  <c r="D250" i="65139" s="1"/>
  <c r="D249" i="65139" s="1"/>
  <c r="D248" i="65139" s="1"/>
  <c r="D242" i="65139"/>
  <c r="D239" i="65139"/>
  <c r="D238" i="65139" s="1"/>
  <c r="D236" i="65139"/>
  <c r="D231" i="65139"/>
  <c r="D220" i="65139"/>
  <c r="D219" i="65139" s="1"/>
  <c r="D212" i="65139"/>
  <c r="D211" i="65139" s="1"/>
  <c r="D210" i="65139" s="1"/>
  <c r="D207" i="65139"/>
  <c r="D205" i="65139"/>
  <c r="D189" i="65139"/>
  <c r="D181" i="65139"/>
  <c r="D170" i="65139"/>
  <c r="D169" i="65139" s="1"/>
  <c r="D163" i="65139"/>
  <c r="D155" i="65139"/>
  <c r="D151" i="65139"/>
  <c r="D148" i="65139"/>
  <c r="D141" i="65139"/>
  <c r="D137" i="65139"/>
  <c r="D135" i="65139"/>
  <c r="D133" i="65139"/>
  <c r="D131" i="65139"/>
  <c r="D128" i="65139"/>
  <c r="D123" i="65139"/>
  <c r="D110" i="65139"/>
  <c r="D109" i="65139" s="1"/>
  <c r="D104" i="65139"/>
  <c r="D98" i="65139"/>
  <c r="D97" i="65139" s="1"/>
  <c r="D94" i="65139"/>
  <c r="D89" i="65139"/>
  <c r="D84" i="65139"/>
  <c r="D82" i="65139"/>
  <c r="D79" i="65139"/>
  <c r="D77" i="65139"/>
  <c r="D75" i="65139"/>
  <c r="D72" i="65139"/>
  <c r="D68" i="65139"/>
  <c r="D64" i="65139"/>
  <c r="D57" i="65139"/>
  <c r="D56" i="65139" s="1"/>
  <c r="D53" i="65139"/>
  <c r="D49" i="65139"/>
  <c r="D36" i="65139"/>
  <c r="D34" i="65139"/>
  <c r="D29" i="65139"/>
  <c r="D21" i="65139"/>
  <c r="D20" i="65139" s="1"/>
  <c r="D17" i="65139"/>
  <c r="D16" i="65139" s="1"/>
  <c r="D13" i="65139"/>
  <c r="D7" i="65139"/>
  <c r="D230" i="65139" l="1"/>
  <c r="D229" i="65139" s="1"/>
  <c r="D140" i="65139"/>
  <c r="D63" i="65139"/>
  <c r="D28" i="65139"/>
  <c r="D6" i="65139"/>
  <c r="O31" i="16"/>
  <c r="D188" i="65139"/>
  <c r="D187" i="65139" s="1"/>
  <c r="D186" i="65139" s="1"/>
  <c r="D39" i="65139"/>
  <c r="D38" i="65139" s="1"/>
  <c r="D87" i="65139"/>
  <c r="D86" i="65139" s="1"/>
  <c r="D180" i="65139"/>
  <c r="D179" i="65139" s="1"/>
  <c r="D48" i="65139"/>
  <c r="D47" i="65139" s="1"/>
  <c r="D130" i="65139"/>
  <c r="D218" i="65139"/>
  <c r="M13" i="65069"/>
  <c r="L13" i="65069"/>
  <c r="I13" i="65069"/>
  <c r="N15" i="65069"/>
  <c r="D103" i="65139" l="1"/>
  <c r="D178" i="65139"/>
  <c r="D5" i="65139"/>
  <c r="D81" i="65139"/>
  <c r="D62" i="65139" s="1"/>
  <c r="O15" i="65069"/>
  <c r="D176" i="65139" l="1"/>
  <c r="D246" i="65139" s="1"/>
  <c r="D257" i="65139" s="1"/>
  <c r="G189" i="65139"/>
  <c r="H191" i="65139"/>
  <c r="G145" i="65139" l="1"/>
  <c r="G148" i="65139"/>
  <c r="G151" i="65139"/>
  <c r="H153" i="65139"/>
  <c r="H152" i="65139"/>
  <c r="H150" i="65139"/>
  <c r="H149" i="65139"/>
  <c r="H147" i="65139"/>
  <c r="H146" i="65139"/>
  <c r="H78" i="65139" l="1"/>
  <c r="G77" i="65139"/>
  <c r="H77" i="65139" s="1"/>
  <c r="G137" i="65139" l="1"/>
  <c r="G212" i="65139" l="1"/>
  <c r="H254" i="65139"/>
  <c r="H256" i="65139" l="1"/>
  <c r="H255" i="65139"/>
  <c r="H253" i="65139"/>
  <c r="H252" i="65139"/>
  <c r="G250" i="65139"/>
  <c r="G249" i="65139" s="1"/>
  <c r="G248" i="65139" s="1"/>
  <c r="H250" i="65139"/>
  <c r="H248" i="65139"/>
  <c r="H247" i="65139"/>
  <c r="H245" i="65139"/>
  <c r="H244" i="65139"/>
  <c r="H243" i="65139"/>
  <c r="G242" i="65139"/>
  <c r="H241" i="65139"/>
  <c r="H240" i="65139"/>
  <c r="G239" i="65139"/>
  <c r="G238" i="65139" s="1"/>
  <c r="H239" i="65139"/>
  <c r="H238" i="65139"/>
  <c r="H237" i="65139"/>
  <c r="G236" i="65139"/>
  <c r="H236" i="65139"/>
  <c r="H235" i="65139"/>
  <c r="H234" i="65139"/>
  <c r="H233" i="65139"/>
  <c r="H232" i="65139"/>
  <c r="G231" i="65139"/>
  <c r="H227" i="65139"/>
  <c r="H226" i="65139"/>
  <c r="H225" i="65139"/>
  <c r="H224" i="65139"/>
  <c r="H223" i="65139"/>
  <c r="H222" i="65139"/>
  <c r="G220" i="65139"/>
  <c r="G219" i="65139" s="1"/>
  <c r="H217" i="65139"/>
  <c r="H216" i="65139"/>
  <c r="H212" i="65139"/>
  <c r="G211" i="65139"/>
  <c r="G210" i="65139" s="1"/>
  <c r="H209" i="65139"/>
  <c r="H208" i="65139"/>
  <c r="G207" i="65139"/>
  <c r="H206" i="65139"/>
  <c r="G205" i="65139"/>
  <c r="H205" i="65139"/>
  <c r="H204" i="65139"/>
  <c r="H203" i="65139"/>
  <c r="H200" i="65139"/>
  <c r="H195" i="65139"/>
  <c r="H194" i="65139"/>
  <c r="H193" i="65139"/>
  <c r="G188" i="65139"/>
  <c r="H190" i="65139"/>
  <c r="H185" i="65139"/>
  <c r="H182" i="65139"/>
  <c r="G181" i="65139"/>
  <c r="G180" i="65139" s="1"/>
  <c r="G179" i="65139" s="1"/>
  <c r="H181" i="65139"/>
  <c r="H177" i="65139"/>
  <c r="H175" i="65139"/>
  <c r="H174" i="65139"/>
  <c r="H173" i="65139"/>
  <c r="H172" i="65139"/>
  <c r="H171" i="65139"/>
  <c r="G170" i="65139"/>
  <c r="G169" i="65139" s="1"/>
  <c r="H168" i="65139"/>
  <c r="H166" i="65139"/>
  <c r="H165" i="65139"/>
  <c r="H164" i="65139"/>
  <c r="G163" i="65139"/>
  <c r="H162" i="65139"/>
  <c r="H161" i="65139"/>
  <c r="H160" i="65139"/>
  <c r="H159" i="65139"/>
  <c r="H158" i="65139"/>
  <c r="H157" i="65139"/>
  <c r="H156" i="65139"/>
  <c r="G155" i="65139"/>
  <c r="H151" i="65139"/>
  <c r="H148" i="65139"/>
  <c r="H145" i="65139"/>
  <c r="H144" i="65139"/>
  <c r="H143" i="65139"/>
  <c r="H142" i="65139"/>
  <c r="G141" i="65139"/>
  <c r="H139" i="65139"/>
  <c r="H138" i="65139"/>
  <c r="H136" i="65139"/>
  <c r="G135" i="65139"/>
  <c r="H134" i="65139"/>
  <c r="G133" i="65139"/>
  <c r="H132" i="65139"/>
  <c r="G131" i="65139"/>
  <c r="H129" i="65139"/>
  <c r="G128" i="65139"/>
  <c r="H127" i="65139"/>
  <c r="H126" i="65139"/>
  <c r="H125" i="65139"/>
  <c r="H124" i="65139"/>
  <c r="G123" i="65139"/>
  <c r="H112" i="65139"/>
  <c r="H111" i="65139"/>
  <c r="H108" i="65139"/>
  <c r="H107" i="65139"/>
  <c r="H106" i="65139"/>
  <c r="H105" i="65139"/>
  <c r="G104" i="65139"/>
  <c r="H102" i="65139"/>
  <c r="H101" i="65139"/>
  <c r="H100" i="65139"/>
  <c r="H99" i="65139"/>
  <c r="G98" i="65139"/>
  <c r="G97" i="65139" s="1"/>
  <c r="H96" i="65139"/>
  <c r="H95" i="65139"/>
  <c r="G94" i="65139"/>
  <c r="H93" i="65139"/>
  <c r="H92" i="65139"/>
  <c r="H91" i="65139"/>
  <c r="H90" i="65139"/>
  <c r="G89" i="65139"/>
  <c r="G87" i="65139" s="1"/>
  <c r="H88" i="65139"/>
  <c r="H85" i="65139"/>
  <c r="G84" i="65139"/>
  <c r="H83" i="65139"/>
  <c r="G82" i="65139"/>
  <c r="H80" i="65139"/>
  <c r="G79" i="65139"/>
  <c r="H76" i="65139"/>
  <c r="G75" i="65139"/>
  <c r="H74" i="65139"/>
  <c r="H73" i="65139"/>
  <c r="G72" i="65139"/>
  <c r="H71" i="65139"/>
  <c r="H70" i="65139"/>
  <c r="H69" i="65139"/>
  <c r="G68" i="65139"/>
  <c r="H67" i="65139"/>
  <c r="H66" i="65139"/>
  <c r="H65" i="65139"/>
  <c r="G64" i="65139"/>
  <c r="H61" i="65139"/>
  <c r="H60" i="65139"/>
  <c r="H59" i="65139"/>
  <c r="H58" i="65139"/>
  <c r="G57" i="65139"/>
  <c r="G56" i="65139" s="1"/>
  <c r="H55" i="65139"/>
  <c r="H54" i="65139"/>
  <c r="H52" i="65139"/>
  <c r="H51" i="65139"/>
  <c r="H50" i="65139"/>
  <c r="G49" i="65139"/>
  <c r="H46" i="65139"/>
  <c r="H45" i="65139"/>
  <c r="H44" i="65139"/>
  <c r="H43" i="65139"/>
  <c r="H42" i="65139"/>
  <c r="H41" i="65139"/>
  <c r="H40" i="65139"/>
  <c r="G39" i="65139"/>
  <c r="G38" i="65139" s="1"/>
  <c r="H37" i="65139"/>
  <c r="G36" i="65139"/>
  <c r="H35" i="65139"/>
  <c r="G34" i="65139"/>
  <c r="H33" i="65139"/>
  <c r="H32" i="65139"/>
  <c r="H31" i="65139"/>
  <c r="H30" i="65139"/>
  <c r="G29" i="65139"/>
  <c r="H27" i="65139"/>
  <c r="H26" i="65139"/>
  <c r="H25" i="65139"/>
  <c r="H24" i="65139"/>
  <c r="H23" i="65139"/>
  <c r="H22" i="65139"/>
  <c r="G21" i="65139"/>
  <c r="G20" i="65139" s="1"/>
  <c r="H19" i="65139"/>
  <c r="H18" i="65139"/>
  <c r="G17" i="65139"/>
  <c r="G16" i="65139" s="1"/>
  <c r="H15" i="65139"/>
  <c r="H14" i="65139"/>
  <c r="G13" i="65139"/>
  <c r="H12" i="65139"/>
  <c r="H11" i="65139"/>
  <c r="H10" i="65139"/>
  <c r="H9" i="65139"/>
  <c r="H8" i="65139"/>
  <c r="G7" i="65139"/>
  <c r="G140" i="65139" l="1"/>
  <c r="H249" i="65139"/>
  <c r="H251" i="65139"/>
  <c r="G130" i="65139"/>
  <c r="H211" i="65139"/>
  <c r="G187" i="65139"/>
  <c r="G186" i="65139" s="1"/>
  <c r="G178" i="65139" s="1"/>
  <c r="G28" i="65139"/>
  <c r="H28" i="65139" s="1"/>
  <c r="H34" i="65139"/>
  <c r="H36" i="65139"/>
  <c r="G63" i="65139"/>
  <c r="H75" i="65139"/>
  <c r="H79" i="65139"/>
  <c r="H183" i="65139"/>
  <c r="H189" i="65139"/>
  <c r="G230" i="65139"/>
  <c r="G229" i="65139" s="1"/>
  <c r="G218" i="65139" s="1"/>
  <c r="H231" i="65139"/>
  <c r="H57" i="65139"/>
  <c r="H49" i="65139"/>
  <c r="G6" i="65139"/>
  <c r="H6" i="65139" s="1"/>
  <c r="H207" i="65139"/>
  <c r="H163" i="65139"/>
  <c r="H155" i="65139"/>
  <c r="H140" i="65139"/>
  <c r="H137" i="65139"/>
  <c r="H135" i="65139"/>
  <c r="H133" i="65139"/>
  <c r="H131" i="65139"/>
  <c r="H123" i="65139"/>
  <c r="H87" i="65139"/>
  <c r="H89" i="65139"/>
  <c r="G86" i="65139"/>
  <c r="H86" i="65139" s="1"/>
  <c r="H72" i="65139"/>
  <c r="H68" i="65139"/>
  <c r="H242" i="65139"/>
  <c r="H192" i="65139"/>
  <c r="H170" i="65139"/>
  <c r="H16" i="65139"/>
  <c r="H20" i="65139"/>
  <c r="H38" i="65139"/>
  <c r="H64" i="65139"/>
  <c r="H82" i="65139"/>
  <c r="H97" i="65139"/>
  <c r="H109" i="65139"/>
  <c r="H141" i="65139"/>
  <c r="H180" i="65139"/>
  <c r="H7" i="65139"/>
  <c r="H13" i="65139"/>
  <c r="H17" i="65139"/>
  <c r="H21" i="65139"/>
  <c r="H29" i="65139"/>
  <c r="H39" i="65139"/>
  <c r="H56" i="65139"/>
  <c r="H84" i="65139"/>
  <c r="H94" i="65139"/>
  <c r="H98" i="65139"/>
  <c r="H104" i="65139"/>
  <c r="H110" i="65139"/>
  <c r="H128" i="65139"/>
  <c r="H210" i="65139"/>
  <c r="H221" i="65139"/>
  <c r="H230" i="65139"/>
  <c r="G103" i="65139" l="1"/>
  <c r="H229" i="65139"/>
  <c r="H63" i="65139"/>
  <c r="G81" i="65139"/>
  <c r="H130" i="65139"/>
  <c r="H103" i="65139"/>
  <c r="H188" i="65139"/>
  <c r="H169" i="65139"/>
  <c r="H179" i="65139"/>
  <c r="H220" i="65139"/>
  <c r="G62" i="65139" l="1"/>
  <c r="H219" i="65139"/>
  <c r="H218" i="65139"/>
  <c r="H187" i="65139"/>
  <c r="H81" i="65139" l="1"/>
  <c r="H62" i="65139"/>
  <c r="H186" i="65139"/>
  <c r="H178" i="65139"/>
  <c r="M28" i="65105" l="1"/>
  <c r="L28" i="65105"/>
  <c r="M16" i="65105"/>
  <c r="L16" i="65105"/>
  <c r="M13" i="65105"/>
  <c r="L13" i="65105"/>
  <c r="L8" i="65105"/>
  <c r="M8" i="65105"/>
  <c r="M28" i="65098"/>
  <c r="L28" i="65098"/>
  <c r="M16" i="65098"/>
  <c r="L16" i="65098"/>
  <c r="M13" i="65098"/>
  <c r="L13" i="65098"/>
  <c r="L8" i="65098"/>
  <c r="M8" i="65098"/>
  <c r="M28" i="65097"/>
  <c r="L28" i="65097"/>
  <c r="M16" i="65097"/>
  <c r="L16" i="65097"/>
  <c r="M13" i="65097"/>
  <c r="L13" i="65097"/>
  <c r="L8" i="65097"/>
  <c r="M8" i="65097"/>
  <c r="I33" i="65097"/>
  <c r="I34" i="65097" s="1"/>
  <c r="I35" i="65097" s="1"/>
  <c r="M28" i="65096"/>
  <c r="L28" i="65096"/>
  <c r="M16" i="65096"/>
  <c r="L16" i="65096"/>
  <c r="M13" i="65096"/>
  <c r="L13" i="65096"/>
  <c r="L8" i="65096"/>
  <c r="M8" i="65096"/>
  <c r="M32" i="65095"/>
  <c r="L32" i="65095"/>
  <c r="M28" i="65095"/>
  <c r="L28" i="65095"/>
  <c r="M16" i="65095"/>
  <c r="L16" i="65095"/>
  <c r="M13" i="65095"/>
  <c r="L13" i="65095"/>
  <c r="L8" i="65095"/>
  <c r="M8" i="65095"/>
  <c r="M28" i="65094"/>
  <c r="L28" i="65094"/>
  <c r="M16" i="65094"/>
  <c r="L16" i="65094"/>
  <c r="M13" i="65094"/>
  <c r="L13" i="65094"/>
  <c r="L8" i="65094"/>
  <c r="M8" i="65094"/>
  <c r="M31" i="65093"/>
  <c r="M28" i="65093"/>
  <c r="L28" i="65093"/>
  <c r="M16" i="65093"/>
  <c r="L16" i="65093"/>
  <c r="M13" i="65093"/>
  <c r="L13" i="65093"/>
  <c r="L8" i="65093"/>
  <c r="M8" i="65093"/>
  <c r="M43" i="65080"/>
  <c r="L43" i="65080"/>
  <c r="M31" i="65080"/>
  <c r="M16" i="65080"/>
  <c r="L16" i="65080"/>
  <c r="M13" i="65080"/>
  <c r="L13" i="65080"/>
  <c r="L8" i="65080"/>
  <c r="M8" i="65080"/>
  <c r="I43" i="65080"/>
  <c r="I16" i="65080"/>
  <c r="I13" i="65080"/>
  <c r="I8" i="65080"/>
  <c r="M38" i="65079"/>
  <c r="L38" i="65079"/>
  <c r="M34" i="65079"/>
  <c r="L34" i="65079"/>
  <c r="M28" i="65079"/>
  <c r="L28" i="65079"/>
  <c r="M16" i="65079"/>
  <c r="L16" i="65079"/>
  <c r="M13" i="65079"/>
  <c r="L13" i="65079"/>
  <c r="L8" i="65079"/>
  <c r="M8" i="65079"/>
  <c r="I38" i="65079"/>
  <c r="I34" i="65079"/>
  <c r="I28" i="65079"/>
  <c r="I16" i="65079"/>
  <c r="I13" i="65079"/>
  <c r="I8" i="65079"/>
  <c r="M32" i="65078"/>
  <c r="L32" i="65078"/>
  <c r="M16" i="65078"/>
  <c r="L16" i="65078"/>
  <c r="M13" i="65078"/>
  <c r="L13" i="65078"/>
  <c r="L8" i="65078"/>
  <c r="M8" i="65078"/>
  <c r="I32" i="65078"/>
  <c r="I16" i="65078"/>
  <c r="I13" i="65078"/>
  <c r="I8" i="65078"/>
  <c r="M34" i="65077"/>
  <c r="L34" i="65077"/>
  <c r="M28" i="65077"/>
  <c r="L28" i="65077"/>
  <c r="M16" i="65077"/>
  <c r="L16" i="65077"/>
  <c r="M13" i="65077"/>
  <c r="L13" i="65077"/>
  <c r="L8" i="65077"/>
  <c r="M8" i="65077"/>
  <c r="I34" i="65077"/>
  <c r="I28" i="65077"/>
  <c r="I16" i="65077"/>
  <c r="I13" i="65077"/>
  <c r="I8" i="65077"/>
  <c r="M45" i="65076"/>
  <c r="L45" i="65076"/>
  <c r="M41" i="65076"/>
  <c r="L41" i="65076"/>
  <c r="M37" i="65076"/>
  <c r="L37" i="65076"/>
  <c r="M32" i="65076"/>
  <c r="L32" i="65076"/>
  <c r="M19" i="65076"/>
  <c r="M16" i="65076"/>
  <c r="L16" i="65076"/>
  <c r="L11" i="65076"/>
  <c r="M11" i="65076"/>
  <c r="M8" i="65076"/>
  <c r="L8" i="65076"/>
  <c r="I45" i="65076"/>
  <c r="I41" i="65076"/>
  <c r="I37" i="65076"/>
  <c r="I32" i="65076"/>
  <c r="I11" i="65076"/>
  <c r="I8" i="65076"/>
  <c r="M37" i="65075"/>
  <c r="L37" i="65075"/>
  <c r="I37" i="65075"/>
  <c r="I16" i="65075"/>
  <c r="I13" i="65075"/>
  <c r="I8" i="65075"/>
  <c r="M30" i="65070"/>
  <c r="M16" i="65070"/>
  <c r="L16" i="65070"/>
  <c r="M13" i="65070"/>
  <c r="L13" i="65070"/>
  <c r="L8" i="65070"/>
  <c r="M8" i="65070"/>
  <c r="I16" i="65070"/>
  <c r="I13" i="65070"/>
  <c r="I8" i="65070"/>
  <c r="M29" i="65069"/>
  <c r="M17" i="65069"/>
  <c r="L8" i="65069"/>
  <c r="M8" i="65069"/>
  <c r="I8" i="65069"/>
  <c r="M28" i="65068"/>
  <c r="L28" i="65068"/>
  <c r="M16" i="65068"/>
  <c r="L16" i="65068"/>
  <c r="M13" i="65068"/>
  <c r="L13" i="65068"/>
  <c r="L8" i="65068"/>
  <c r="M8" i="65068"/>
  <c r="I28" i="65068"/>
  <c r="I16" i="65068"/>
  <c r="I13" i="65068"/>
  <c r="I8" i="65068"/>
  <c r="L44" i="65065"/>
  <c r="L13" i="65065"/>
  <c r="L8" i="65065"/>
  <c r="I44" i="65065"/>
  <c r="I13" i="65065"/>
  <c r="I8" i="65065"/>
  <c r="L16" i="16"/>
  <c r="L13" i="16"/>
  <c r="L8" i="16"/>
  <c r="L35" i="65070" l="1"/>
  <c r="M35" i="65070"/>
  <c r="L54" i="65065"/>
  <c r="I33" i="65068"/>
  <c r="I33" i="65094"/>
  <c r="I34" i="65094" s="1"/>
  <c r="I35" i="65094" s="1"/>
  <c r="I33" i="65096"/>
  <c r="I34" i="65096" s="1"/>
  <c r="I35" i="65096" s="1"/>
  <c r="I33" i="65105"/>
  <c r="I34" i="65105" s="1"/>
  <c r="I35" i="65105" s="1"/>
  <c r="I33" i="65098"/>
  <c r="I34" i="65098" s="1"/>
  <c r="I35" i="65098" s="1"/>
  <c r="L33" i="65094"/>
  <c r="L33" i="65068"/>
  <c r="L33" i="65096"/>
  <c r="L33" i="65097"/>
  <c r="L33" i="65098"/>
  <c r="L33" i="65105"/>
  <c r="J50" i="65076"/>
  <c r="N32" i="65077" l="1"/>
  <c r="O32" i="65077" l="1"/>
  <c r="N31" i="65065" l="1"/>
  <c r="J35" i="65070"/>
  <c r="N27" i="65070"/>
  <c r="O27" i="65070" l="1"/>
  <c r="I35" i="65070"/>
  <c r="O31" i="65065"/>
  <c r="J51" i="65076"/>
  <c r="J52" i="65076" s="1"/>
  <c r="I48" i="65080"/>
  <c r="J48" i="65080"/>
  <c r="J49" i="65080" s="1"/>
  <c r="K34" i="16" l="1"/>
  <c r="I34" i="16"/>
  <c r="I35" i="16" s="1"/>
  <c r="I36" i="16" s="1"/>
  <c r="I50" i="65076"/>
  <c r="I51" i="65076" s="1"/>
  <c r="I52" i="65076" s="1"/>
  <c r="N35" i="65079"/>
  <c r="O35" i="65079" s="1"/>
  <c r="K35" i="16" l="1"/>
  <c r="K36" i="16" s="1"/>
  <c r="D13" i="65125" l="1"/>
  <c r="C13" i="65125" s="1"/>
  <c r="N36" i="65079" l="1"/>
  <c r="O33" i="65079"/>
  <c r="N26" i="65070"/>
  <c r="O26" i="65070" l="1"/>
  <c r="O36" i="65079"/>
  <c r="N34" i="65079"/>
  <c r="O34" i="65079" l="1"/>
  <c r="N36" i="65078"/>
  <c r="O36" i="65078" s="1"/>
  <c r="N35" i="65078"/>
  <c r="O35" i="65078" s="1"/>
  <c r="J42" i="65075"/>
  <c r="I42" i="65075"/>
  <c r="N35" i="65075"/>
  <c r="O32" i="65075"/>
  <c r="N30" i="65075"/>
  <c r="N41" i="65080"/>
  <c r="O41" i="65080" s="1"/>
  <c r="N40" i="65080"/>
  <c r="N31" i="65079"/>
  <c r="N33" i="65075" l="1"/>
  <c r="O35" i="65075"/>
  <c r="O30" i="65075"/>
  <c r="O40" i="65080"/>
  <c r="O33" i="65075" l="1"/>
  <c r="I43" i="65079"/>
  <c r="J43" i="65079" l="1"/>
  <c r="N29" i="65093" l="1"/>
  <c r="O29" i="65093" l="1"/>
  <c r="N9" i="65065"/>
  <c r="N30" i="16" l="1"/>
  <c r="N29" i="16"/>
  <c r="N26" i="16"/>
  <c r="N25" i="16"/>
  <c r="N24" i="16"/>
  <c r="N23" i="16"/>
  <c r="N22" i="16"/>
  <c r="N21" i="16"/>
  <c r="N20" i="16"/>
  <c r="N19" i="16"/>
  <c r="N18" i="16"/>
  <c r="N17" i="16"/>
  <c r="N11" i="16"/>
  <c r="N51" i="65065"/>
  <c r="N50" i="65065"/>
  <c r="N49" i="65065"/>
  <c r="N45" i="65065"/>
  <c r="N41" i="65065"/>
  <c r="N40" i="65065"/>
  <c r="N39" i="65065"/>
  <c r="N38" i="65065"/>
  <c r="N37" i="65065"/>
  <c r="N36" i="65065"/>
  <c r="N35" i="65065"/>
  <c r="N32" i="65065"/>
  <c r="N30" i="65065"/>
  <c r="N29" i="65065"/>
  <c r="N28" i="65065"/>
  <c r="N27" i="65065"/>
  <c r="N26" i="65065"/>
  <c r="N25" i="65065"/>
  <c r="N24" i="65065"/>
  <c r="N23" i="65065"/>
  <c r="N22" i="65065"/>
  <c r="N16" i="65065"/>
  <c r="N11" i="65065"/>
  <c r="N10" i="65065"/>
  <c r="N30" i="65068"/>
  <c r="N29" i="65068"/>
  <c r="N26" i="65068"/>
  <c r="N25" i="65068"/>
  <c r="N24" i="65068"/>
  <c r="N23" i="65068"/>
  <c r="N22" i="65068"/>
  <c r="N21" i="65068"/>
  <c r="N20" i="65068"/>
  <c r="N19" i="65068"/>
  <c r="N18" i="65068"/>
  <c r="N17" i="65068"/>
  <c r="N11" i="65068"/>
  <c r="N31" i="65069"/>
  <c r="N30" i="65069"/>
  <c r="N27" i="65069"/>
  <c r="N26" i="65069"/>
  <c r="N25" i="65069"/>
  <c r="N24" i="65069"/>
  <c r="N23" i="65069"/>
  <c r="N22" i="65069"/>
  <c r="N21" i="65069"/>
  <c r="N20" i="65069"/>
  <c r="N19" i="65069"/>
  <c r="N18" i="65069"/>
  <c r="N11" i="65069"/>
  <c r="N32" i="65070"/>
  <c r="N31" i="65070"/>
  <c r="N28" i="65070"/>
  <c r="N25" i="65070"/>
  <c r="N24" i="65070"/>
  <c r="N23" i="65070"/>
  <c r="N22" i="65070"/>
  <c r="N21" i="65070"/>
  <c r="N20" i="65070"/>
  <c r="N19" i="65070"/>
  <c r="N18" i="65070"/>
  <c r="N17" i="65070"/>
  <c r="N11" i="65070"/>
  <c r="N39" i="65075"/>
  <c r="N38" i="65075"/>
  <c r="N31" i="65075"/>
  <c r="N29" i="65075" s="1"/>
  <c r="N27" i="65075"/>
  <c r="N26" i="65075"/>
  <c r="N25" i="65075"/>
  <c r="N24" i="65075"/>
  <c r="N23" i="65075"/>
  <c r="N22" i="65075"/>
  <c r="N21" i="65075"/>
  <c r="N20" i="65075"/>
  <c r="N19" i="65075"/>
  <c r="N18" i="65075"/>
  <c r="N17" i="65075"/>
  <c r="N11" i="65075"/>
  <c r="N47" i="65076"/>
  <c r="N46" i="65076"/>
  <c r="N43" i="65076"/>
  <c r="N42" i="65076"/>
  <c r="N39" i="65076"/>
  <c r="N38" i="65076"/>
  <c r="N35" i="65076"/>
  <c r="N34" i="65076"/>
  <c r="N30" i="65076"/>
  <c r="N26" i="65076"/>
  <c r="N25" i="65076"/>
  <c r="N24" i="65076"/>
  <c r="N21" i="65076"/>
  <c r="N20" i="65076"/>
  <c r="O21" i="65076"/>
  <c r="O24" i="65076"/>
  <c r="O25" i="65076"/>
  <c r="O26" i="65076"/>
  <c r="O30" i="65076"/>
  <c r="N14" i="65076"/>
  <c r="N9" i="65076"/>
  <c r="N36" i="65077"/>
  <c r="N35" i="65077"/>
  <c r="N31" i="65077"/>
  <c r="N30" i="65077"/>
  <c r="N29" i="65077"/>
  <c r="N26" i="65077"/>
  <c r="N25" i="65077"/>
  <c r="N24" i="65077"/>
  <c r="N23" i="65077"/>
  <c r="N22" i="65077"/>
  <c r="N21" i="65077"/>
  <c r="N20" i="65077"/>
  <c r="N19" i="65077"/>
  <c r="N18" i="65077"/>
  <c r="N17" i="65077"/>
  <c r="N11" i="65077"/>
  <c r="N34" i="65078"/>
  <c r="N30" i="65078"/>
  <c r="N29" i="65078" s="1"/>
  <c r="N27" i="65078"/>
  <c r="N26" i="65078"/>
  <c r="N25" i="65078"/>
  <c r="N24" i="65078"/>
  <c r="N23" i="65078"/>
  <c r="N22" i="65078"/>
  <c r="N21" i="65078"/>
  <c r="N20" i="65078"/>
  <c r="N19" i="65078"/>
  <c r="N18" i="65078"/>
  <c r="N17" i="65078"/>
  <c r="N11" i="65078"/>
  <c r="N40" i="65079"/>
  <c r="N39" i="65079"/>
  <c r="N32" i="65079"/>
  <c r="N30" i="65079"/>
  <c r="N29" i="65079"/>
  <c r="N26" i="65079"/>
  <c r="N25" i="65079"/>
  <c r="N24" i="65079"/>
  <c r="N23" i="65079"/>
  <c r="N22" i="65079"/>
  <c r="N21" i="65079"/>
  <c r="N20" i="65079"/>
  <c r="N19" i="65079"/>
  <c r="N18" i="65079"/>
  <c r="N17" i="65079"/>
  <c r="N11" i="65079"/>
  <c r="N45" i="65080"/>
  <c r="N44" i="65080"/>
  <c r="N39" i="65080"/>
  <c r="N38" i="65080"/>
  <c r="N35" i="65080"/>
  <c r="N34" i="65080"/>
  <c r="N32" i="65080"/>
  <c r="N29" i="65080"/>
  <c r="N28" i="65080"/>
  <c r="N27" i="65080"/>
  <c r="N26" i="65080"/>
  <c r="N25" i="65080"/>
  <c r="N24" i="65080"/>
  <c r="N23" i="65080"/>
  <c r="N22" i="65080"/>
  <c r="N20" i="65080"/>
  <c r="N19" i="65080"/>
  <c r="N18" i="65080"/>
  <c r="N17" i="65080"/>
  <c r="N11" i="65080"/>
  <c r="N32" i="65093"/>
  <c r="N26" i="65093"/>
  <c r="N25" i="65093"/>
  <c r="N24" i="65093"/>
  <c r="N23" i="65093"/>
  <c r="N22" i="65093"/>
  <c r="N21" i="65093"/>
  <c r="N20" i="65093"/>
  <c r="N19" i="65093"/>
  <c r="N18" i="65093"/>
  <c r="N17" i="65093"/>
  <c r="N11" i="65093"/>
  <c r="N30" i="65094"/>
  <c r="N29" i="65094"/>
  <c r="N26" i="65094"/>
  <c r="N25" i="65094"/>
  <c r="N24" i="65094"/>
  <c r="N23" i="65094"/>
  <c r="N22" i="65094"/>
  <c r="N21" i="65094"/>
  <c r="N20" i="65094"/>
  <c r="N19" i="65094"/>
  <c r="N18" i="65094"/>
  <c r="N17" i="65094"/>
  <c r="N11" i="65094"/>
  <c r="N34" i="65095"/>
  <c r="N30" i="65095"/>
  <c r="N29" i="65095"/>
  <c r="N26" i="65095"/>
  <c r="N25" i="65095"/>
  <c r="N24" i="65095"/>
  <c r="N23" i="65095"/>
  <c r="N22" i="65095"/>
  <c r="N21" i="65095"/>
  <c r="N20" i="65095"/>
  <c r="N19" i="65095"/>
  <c r="N18" i="65095"/>
  <c r="N17" i="65095"/>
  <c r="N11" i="65095"/>
  <c r="N30" i="65096"/>
  <c r="N29" i="65096"/>
  <c r="N26" i="65096"/>
  <c r="N25" i="65096"/>
  <c r="N24" i="65096"/>
  <c r="N23" i="65096"/>
  <c r="N22" i="65096"/>
  <c r="N21" i="65096"/>
  <c r="N20" i="65096"/>
  <c r="N19" i="65096"/>
  <c r="N18" i="65096"/>
  <c r="N17" i="65096"/>
  <c r="N11" i="65096"/>
  <c r="N30" i="65097"/>
  <c r="N29" i="65097"/>
  <c r="N26" i="65097"/>
  <c r="N25" i="65097"/>
  <c r="N24" i="65097"/>
  <c r="N23" i="65097"/>
  <c r="N22" i="65097"/>
  <c r="N21" i="65097"/>
  <c r="N20" i="65097"/>
  <c r="N19" i="65097"/>
  <c r="N18" i="65097"/>
  <c r="N17" i="65097"/>
  <c r="N11" i="65097"/>
  <c r="N30" i="65098"/>
  <c r="N29" i="65098"/>
  <c r="N26" i="65098"/>
  <c r="N25" i="65098"/>
  <c r="N24" i="65098"/>
  <c r="N23" i="65098"/>
  <c r="N22" i="65098"/>
  <c r="N21" i="65098"/>
  <c r="N20" i="65098"/>
  <c r="N19" i="65098"/>
  <c r="N18" i="65098"/>
  <c r="N17" i="65098"/>
  <c r="N11" i="65098"/>
  <c r="N30" i="65105"/>
  <c r="N29" i="65105"/>
  <c r="N26" i="65105"/>
  <c r="N25" i="65105"/>
  <c r="N24" i="65105"/>
  <c r="N23" i="65105"/>
  <c r="N22" i="65105"/>
  <c r="N21" i="65105"/>
  <c r="N20" i="65105"/>
  <c r="N19" i="65105"/>
  <c r="N18" i="65105"/>
  <c r="N17" i="65105"/>
  <c r="N11" i="65105"/>
  <c r="O12" i="65065"/>
  <c r="O17" i="65065"/>
  <c r="O20" i="65065"/>
  <c r="O33" i="65065"/>
  <c r="O43" i="65065"/>
  <c r="O46" i="65065"/>
  <c r="N19" i="65065"/>
  <c r="N15" i="65065"/>
  <c r="N14" i="65065"/>
  <c r="N14" i="65068"/>
  <c r="N10" i="65068"/>
  <c r="N14" i="65069"/>
  <c r="N10" i="65069"/>
  <c r="N14" i="65070"/>
  <c r="N10" i="65070"/>
  <c r="N14" i="65075"/>
  <c r="N13" i="65075" s="1"/>
  <c r="N10" i="65075"/>
  <c r="N29" i="65076"/>
  <c r="N28" i="65076"/>
  <c r="N27" i="65076"/>
  <c r="N22" i="65076"/>
  <c r="N17" i="65076"/>
  <c r="N13" i="65076"/>
  <c r="N14" i="65077"/>
  <c r="N10" i="65077"/>
  <c r="N14" i="65078"/>
  <c r="N10" i="65078"/>
  <c r="N14" i="65079"/>
  <c r="N10" i="65079"/>
  <c r="N14" i="65080"/>
  <c r="N10" i="65080"/>
  <c r="N14" i="65093"/>
  <c r="N10" i="65093"/>
  <c r="N14" i="65094"/>
  <c r="N10" i="65094"/>
  <c r="N14" i="65095"/>
  <c r="N10" i="65095"/>
  <c r="N14" i="65096"/>
  <c r="N10" i="65096"/>
  <c r="N14" i="65097"/>
  <c r="N10" i="65097"/>
  <c r="N14" i="65098"/>
  <c r="N10" i="65098"/>
  <c r="N14" i="65105"/>
  <c r="N10" i="65105"/>
  <c r="N14" i="16"/>
  <c r="N10" i="16"/>
  <c r="M44" i="65065"/>
  <c r="M21" i="65065"/>
  <c r="M18" i="65065"/>
  <c r="M8" i="65065"/>
  <c r="M16" i="16"/>
  <c r="M13" i="16"/>
  <c r="M8" i="16"/>
  <c r="N34" i="65065" l="1"/>
  <c r="N16" i="65075"/>
  <c r="O30" i="65077"/>
  <c r="O28" i="65076"/>
  <c r="O27" i="65076"/>
  <c r="O22" i="65076"/>
  <c r="O20" i="65076"/>
  <c r="N13" i="65069"/>
  <c r="O29" i="65076"/>
  <c r="N28" i="16"/>
  <c r="M48" i="65080"/>
  <c r="M42" i="65075"/>
  <c r="M43" i="65075" s="1"/>
  <c r="M44" i="65075" s="1"/>
  <c r="O31" i="65077"/>
  <c r="N28" i="65077"/>
  <c r="L36" i="65093"/>
  <c r="L37" i="65093" s="1"/>
  <c r="L38" i="65093" s="1"/>
  <c r="L42" i="65075"/>
  <c r="L43" i="65075" s="1"/>
  <c r="L44" i="65075" s="1"/>
  <c r="M43" i="65079"/>
  <c r="M44" i="65079" s="1"/>
  <c r="M45" i="65079" s="1"/>
  <c r="L43" i="65079"/>
  <c r="L44" i="65079" s="1"/>
  <c r="L45" i="65079" s="1"/>
  <c r="N31" i="65080"/>
  <c r="N32" i="65078"/>
  <c r="N28" i="65093"/>
  <c r="L34" i="65094"/>
  <c r="L35" i="65094" s="1"/>
  <c r="L34" i="65068"/>
  <c r="L35" i="65068" s="1"/>
  <c r="L34" i="65069"/>
  <c r="L35" i="65069" s="1"/>
  <c r="L36" i="65069" s="1"/>
  <c r="L39" i="65077"/>
  <c r="L40" i="65077" s="1"/>
  <c r="L41" i="65077" s="1"/>
  <c r="N12" i="65076"/>
  <c r="N23" i="65076"/>
  <c r="N9" i="65105"/>
  <c r="N9" i="65098"/>
  <c r="N9" i="65097"/>
  <c r="N9" i="65096"/>
  <c r="N9" i="65095"/>
  <c r="N9" i="65094"/>
  <c r="N9" i="65093"/>
  <c r="N9" i="65079"/>
  <c r="N9" i="65078"/>
  <c r="N9" i="65077"/>
  <c r="N9" i="65075"/>
  <c r="N8" i="65075" s="1"/>
  <c r="N9" i="65070"/>
  <c r="N9" i="65069"/>
  <c r="N9" i="65068"/>
  <c r="N9" i="16"/>
  <c r="N9" i="65080"/>
  <c r="M33" i="65105"/>
  <c r="M34" i="65105" s="1"/>
  <c r="M35" i="65105" s="1"/>
  <c r="M33" i="65098"/>
  <c r="M34" i="65098" s="1"/>
  <c r="M35" i="65098" s="1"/>
  <c r="M33" i="65097"/>
  <c r="M34" i="65097" s="1"/>
  <c r="M35" i="65097" s="1"/>
  <c r="M33" i="65096"/>
  <c r="M34" i="65096" s="1"/>
  <c r="M35" i="65096" s="1"/>
  <c r="M38" i="65095"/>
  <c r="M39" i="65095" s="1"/>
  <c r="M40" i="65095" s="1"/>
  <c r="M33" i="65094"/>
  <c r="M34" i="65094" s="1"/>
  <c r="M35" i="65094" s="1"/>
  <c r="M36" i="65093"/>
  <c r="M37" i="65093" s="1"/>
  <c r="M38" i="65093" s="1"/>
  <c r="M39" i="65078"/>
  <c r="M40" i="65078" s="1"/>
  <c r="M41" i="65078" s="1"/>
  <c r="M39" i="65077"/>
  <c r="M34" i="65069"/>
  <c r="M35" i="65069" s="1"/>
  <c r="M36" i="65069" s="1"/>
  <c r="M33" i="65068"/>
  <c r="M34" i="65068" s="1"/>
  <c r="M35" i="65068" s="1"/>
  <c r="M13" i="65065"/>
  <c r="M54" i="65065" s="1"/>
  <c r="M34" i="16"/>
  <c r="M35" i="16" s="1"/>
  <c r="M36" i="16" s="1"/>
  <c r="L50" i="65076"/>
  <c r="M50" i="65076"/>
  <c r="M51" i="65076" s="1"/>
  <c r="M52" i="65076" s="1"/>
  <c r="O23" i="65076" l="1"/>
  <c r="M40" i="65077"/>
  <c r="M41" i="65077" s="1"/>
  <c r="L48" i="65080"/>
  <c r="L34" i="65105"/>
  <c r="L35" i="65105" s="1"/>
  <c r="L38" i="65095"/>
  <c r="L39" i="65095" s="1"/>
  <c r="L40" i="65095" s="1"/>
  <c r="L34" i="65097"/>
  <c r="L35" i="65097" s="1"/>
  <c r="L39" i="65078"/>
  <c r="L40" i="65078" s="1"/>
  <c r="L41" i="65078" s="1"/>
  <c r="L51" i="65076"/>
  <c r="L52" i="65076" s="1"/>
  <c r="L34" i="16"/>
  <c r="L35" i="16" s="1"/>
  <c r="L36" i="16" s="1"/>
  <c r="L34" i="65098"/>
  <c r="L35" i="65098" s="1"/>
  <c r="L34" i="65096"/>
  <c r="L35" i="65096" s="1"/>
  <c r="J54" i="65065" l="1"/>
  <c r="J56" i="65065" s="1"/>
  <c r="J55" i="65065" s="1"/>
  <c r="I34" i="65069"/>
  <c r="I35" i="65069" s="1"/>
  <c r="I36" i="65069" s="1"/>
  <c r="I43" i="65075"/>
  <c r="I44" i="65075" s="1"/>
  <c r="I39" i="65078"/>
  <c r="I40" i="65078" s="1"/>
  <c r="I41" i="65078" s="1"/>
  <c r="O40" i="65065"/>
  <c r="O33" i="65095"/>
  <c r="O34" i="65095"/>
  <c r="O36" i="65095"/>
  <c r="O34" i="65093"/>
  <c r="O34" i="65080"/>
  <c r="O35" i="65080"/>
  <c r="O38" i="65080"/>
  <c r="O39" i="65080"/>
  <c r="O42" i="65080"/>
  <c r="O44" i="65080"/>
  <c r="O45" i="65080"/>
  <c r="O46" i="65080"/>
  <c r="O29" i="65079"/>
  <c r="O30" i="65079"/>
  <c r="O31" i="65079"/>
  <c r="O32" i="65079"/>
  <c r="O37" i="65079"/>
  <c r="O39" i="65079"/>
  <c r="O40" i="65079"/>
  <c r="O41" i="65079"/>
  <c r="O33" i="65078"/>
  <c r="O34" i="65078"/>
  <c r="O37" i="65078"/>
  <c r="O33" i="65077"/>
  <c r="O35" i="65077"/>
  <c r="O36" i="65077"/>
  <c r="O37" i="65077"/>
  <c r="O35" i="65076"/>
  <c r="O36" i="65076"/>
  <c r="O38" i="65076"/>
  <c r="O39" i="65076"/>
  <c r="O40" i="65076"/>
  <c r="O42" i="65076"/>
  <c r="O43" i="65076"/>
  <c r="O44" i="65076"/>
  <c r="O46" i="65076"/>
  <c r="O47" i="65076"/>
  <c r="O48" i="65076"/>
  <c r="O35" i="65065"/>
  <c r="O36" i="65065"/>
  <c r="O37" i="65065"/>
  <c r="O38" i="65065"/>
  <c r="O39" i="65065"/>
  <c r="O41" i="65065"/>
  <c r="O45" i="65065"/>
  <c r="O49" i="65065"/>
  <c r="O50" i="65065"/>
  <c r="O51" i="65065"/>
  <c r="O52" i="65065"/>
  <c r="O32" i="65093"/>
  <c r="O31" i="65078"/>
  <c r="O36" i="65070"/>
  <c r="O37" i="65070"/>
  <c r="O39" i="65075"/>
  <c r="O40" i="65075"/>
  <c r="O34" i="65076"/>
  <c r="O10" i="65065"/>
  <c r="O11" i="65065"/>
  <c r="O22" i="65065"/>
  <c r="O23" i="65065"/>
  <c r="O24" i="65065"/>
  <c r="O25" i="65065"/>
  <c r="O26" i="65065"/>
  <c r="O27" i="65065"/>
  <c r="O28" i="65065"/>
  <c r="O29" i="65065"/>
  <c r="O30" i="65065"/>
  <c r="O10" i="65068"/>
  <c r="O11" i="65068"/>
  <c r="O12" i="65068"/>
  <c r="O14" i="65068"/>
  <c r="O15" i="65068"/>
  <c r="O17" i="65068"/>
  <c r="O18" i="65068"/>
  <c r="O19" i="65068"/>
  <c r="O20" i="65068"/>
  <c r="O21" i="65068"/>
  <c r="O22" i="65068"/>
  <c r="O23" i="65068"/>
  <c r="O24" i="65068"/>
  <c r="O25" i="65068"/>
  <c r="O26" i="65068"/>
  <c r="O27" i="65068"/>
  <c r="O29" i="65068"/>
  <c r="O30" i="65068"/>
  <c r="O31" i="65068"/>
  <c r="O10" i="65069"/>
  <c r="O11" i="65069"/>
  <c r="O12" i="65069"/>
  <c r="O14" i="65069"/>
  <c r="O16" i="65069"/>
  <c r="O18" i="65069"/>
  <c r="O19" i="65069"/>
  <c r="O20" i="65069"/>
  <c r="O21" i="65069"/>
  <c r="O22" i="65069"/>
  <c r="O23" i="65069"/>
  <c r="O24" i="65069"/>
  <c r="O25" i="65069"/>
  <c r="O26" i="65069"/>
  <c r="O27" i="65069"/>
  <c r="O28" i="65069"/>
  <c r="O30" i="65069"/>
  <c r="O31" i="65069"/>
  <c r="O32" i="65069"/>
  <c r="O10" i="65070"/>
  <c r="O11" i="65070"/>
  <c r="O12" i="65070"/>
  <c r="O14" i="65070"/>
  <c r="O15" i="65070"/>
  <c r="O17" i="65070"/>
  <c r="O18" i="65070"/>
  <c r="O19" i="65070"/>
  <c r="O20" i="65070"/>
  <c r="O21" i="65070"/>
  <c r="O22" i="65070"/>
  <c r="O23" i="65070"/>
  <c r="O24" i="65070"/>
  <c r="O25" i="65070"/>
  <c r="O28" i="65070"/>
  <c r="O29" i="65070"/>
  <c r="O31" i="65070"/>
  <c r="O32" i="65070"/>
  <c r="O33" i="65070"/>
  <c r="O10" i="65075"/>
  <c r="O11" i="65075"/>
  <c r="O12" i="65075"/>
  <c r="O14" i="65075"/>
  <c r="O15" i="65075"/>
  <c r="O17" i="65075"/>
  <c r="O18" i="65075"/>
  <c r="O19" i="65075"/>
  <c r="O20" i="65075"/>
  <c r="O21" i="65075"/>
  <c r="O22" i="65075"/>
  <c r="O23" i="65075"/>
  <c r="O24" i="65075"/>
  <c r="O25" i="65075"/>
  <c r="O26" i="65075"/>
  <c r="O27" i="65075"/>
  <c r="O28" i="65075"/>
  <c r="O31" i="65075"/>
  <c r="O36" i="65075"/>
  <c r="O38" i="65075"/>
  <c r="O10" i="65076"/>
  <c r="O14" i="65076"/>
  <c r="O15" i="65076"/>
  <c r="O18" i="65076"/>
  <c r="O31" i="65076"/>
  <c r="O33" i="65076"/>
  <c r="O10" i="65077"/>
  <c r="O11" i="65077"/>
  <c r="O12" i="65077"/>
  <c r="O14" i="65077"/>
  <c r="O15" i="65077"/>
  <c r="O17" i="65077"/>
  <c r="O18" i="65077"/>
  <c r="O19" i="65077"/>
  <c r="O20" i="65077"/>
  <c r="O21" i="65077"/>
  <c r="O22" i="65077"/>
  <c r="O23" i="65077"/>
  <c r="O24" i="65077"/>
  <c r="O25" i="65077"/>
  <c r="O26" i="65077"/>
  <c r="O27" i="65077"/>
  <c r="O29" i="65077"/>
  <c r="O10" i="65078"/>
  <c r="O11" i="65078"/>
  <c r="O12" i="65078"/>
  <c r="O14" i="65078"/>
  <c r="O15" i="65078"/>
  <c r="O17" i="65078"/>
  <c r="O18" i="65078"/>
  <c r="O19" i="65078"/>
  <c r="O20" i="65078"/>
  <c r="O21" i="65078"/>
  <c r="O22" i="65078"/>
  <c r="O23" i="65078"/>
  <c r="O24" i="65078"/>
  <c r="O25" i="65078"/>
  <c r="O26" i="65078"/>
  <c r="O27" i="65078"/>
  <c r="O28" i="65078"/>
  <c r="O30" i="65078"/>
  <c r="O10" i="65079"/>
  <c r="O11" i="65079"/>
  <c r="O12" i="65079"/>
  <c r="O14" i="65079"/>
  <c r="O15" i="65079"/>
  <c r="O17" i="65079"/>
  <c r="O18" i="65079"/>
  <c r="O19" i="65079"/>
  <c r="O20" i="65079"/>
  <c r="O21" i="65079"/>
  <c r="O22" i="65079"/>
  <c r="O23" i="65079"/>
  <c r="O24" i="65079"/>
  <c r="O25" i="65079"/>
  <c r="O26" i="65079"/>
  <c r="O27" i="65079"/>
  <c r="O10" i="65080"/>
  <c r="O11" i="65080"/>
  <c r="O12" i="65080"/>
  <c r="O14" i="65080"/>
  <c r="O15" i="65080"/>
  <c r="O17" i="65080"/>
  <c r="O18" i="65080"/>
  <c r="O19" i="65080"/>
  <c r="O20" i="65080"/>
  <c r="O22" i="65080"/>
  <c r="O23" i="65080"/>
  <c r="O24" i="65080"/>
  <c r="O25" i="65080"/>
  <c r="O26" i="65080"/>
  <c r="O27" i="65080"/>
  <c r="O28" i="65080"/>
  <c r="O29" i="65080"/>
  <c r="O30" i="65080"/>
  <c r="O32" i="65080"/>
  <c r="O33" i="65080"/>
  <c r="O10" i="65093"/>
  <c r="O11" i="65093"/>
  <c r="O12" i="65093"/>
  <c r="O14" i="65093"/>
  <c r="O15" i="65093"/>
  <c r="O17" i="65093"/>
  <c r="O18" i="65093"/>
  <c r="O19" i="65093"/>
  <c r="O20" i="65093"/>
  <c r="O21" i="65093"/>
  <c r="O22" i="65093"/>
  <c r="O23" i="65093"/>
  <c r="O24" i="65093"/>
  <c r="O25" i="65093"/>
  <c r="O26" i="65093"/>
  <c r="O27" i="65093"/>
  <c r="O30" i="65093"/>
  <c r="O33" i="65093"/>
  <c r="O10" i="65094"/>
  <c r="O11" i="65094"/>
  <c r="O12" i="65094"/>
  <c r="O14" i="65094"/>
  <c r="O15" i="65094"/>
  <c r="O17" i="65094"/>
  <c r="O18" i="65094"/>
  <c r="O19" i="65094"/>
  <c r="O20" i="65094"/>
  <c r="O21" i="65094"/>
  <c r="O22" i="65094"/>
  <c r="O23" i="65094"/>
  <c r="O24" i="65094"/>
  <c r="O25" i="65094"/>
  <c r="O26" i="65094"/>
  <c r="O27" i="65094"/>
  <c r="O29" i="65094"/>
  <c r="O30" i="65094"/>
  <c r="O31" i="65094"/>
  <c r="O10" i="65095"/>
  <c r="O11" i="65095"/>
  <c r="O12" i="65095"/>
  <c r="O14" i="65095"/>
  <c r="O15" i="65095"/>
  <c r="O17" i="65095"/>
  <c r="O18" i="65095"/>
  <c r="O19" i="65095"/>
  <c r="O20" i="65095"/>
  <c r="O21" i="65095"/>
  <c r="O22" i="65095"/>
  <c r="O23" i="65095"/>
  <c r="O24" i="65095"/>
  <c r="O25" i="65095"/>
  <c r="O26" i="65095"/>
  <c r="O27" i="65095"/>
  <c r="O29" i="65095"/>
  <c r="O30" i="65095"/>
  <c r="O31" i="65095"/>
  <c r="O10" i="65096"/>
  <c r="O11" i="65096"/>
  <c r="O12" i="65096"/>
  <c r="O14" i="65096"/>
  <c r="O15" i="65096"/>
  <c r="O17" i="65096"/>
  <c r="O18" i="65096"/>
  <c r="O19" i="65096"/>
  <c r="O20" i="65096"/>
  <c r="O21" i="65096"/>
  <c r="O22" i="65096"/>
  <c r="O23" i="65096"/>
  <c r="O24" i="65096"/>
  <c r="O25" i="65096"/>
  <c r="O26" i="65096"/>
  <c r="O27" i="65096"/>
  <c r="O29" i="65096"/>
  <c r="O30" i="65096"/>
  <c r="O31" i="65096"/>
  <c r="O10" i="65097"/>
  <c r="O11" i="65097"/>
  <c r="O12" i="65097"/>
  <c r="O14" i="65097"/>
  <c r="O15" i="65097"/>
  <c r="O17" i="65097"/>
  <c r="O18" i="65097"/>
  <c r="O19" i="65097"/>
  <c r="O20" i="65097"/>
  <c r="O21" i="65097"/>
  <c r="O22" i="65097"/>
  <c r="O23" i="65097"/>
  <c r="O24" i="65097"/>
  <c r="O25" i="65097"/>
  <c r="O26" i="65097"/>
  <c r="O27" i="65097"/>
  <c r="O29" i="65097"/>
  <c r="O30" i="65097"/>
  <c r="O31" i="65097"/>
  <c r="O10" i="65098"/>
  <c r="O11" i="65098"/>
  <c r="O12" i="65098"/>
  <c r="O14" i="65098"/>
  <c r="O15" i="65098"/>
  <c r="O17" i="65098"/>
  <c r="O18" i="65098"/>
  <c r="O19" i="65098"/>
  <c r="O20" i="65098"/>
  <c r="O21" i="65098"/>
  <c r="O22" i="65098"/>
  <c r="O23" i="65098"/>
  <c r="O24" i="65098"/>
  <c r="O25" i="65098"/>
  <c r="O26" i="65098"/>
  <c r="O27" i="65098"/>
  <c r="O29" i="65098"/>
  <c r="O30" i="65098"/>
  <c r="O31" i="65098"/>
  <c r="O10" i="65105"/>
  <c r="O11" i="65105"/>
  <c r="O12" i="65105"/>
  <c r="O14" i="65105"/>
  <c r="O15" i="65105"/>
  <c r="O17" i="65105"/>
  <c r="O18" i="65105"/>
  <c r="O19" i="65105"/>
  <c r="O20" i="65105"/>
  <c r="O21" i="65105"/>
  <c r="O22" i="65105"/>
  <c r="O23" i="65105"/>
  <c r="O24" i="65105"/>
  <c r="O25" i="65105"/>
  <c r="O26" i="65105"/>
  <c r="O27" i="65105"/>
  <c r="O29" i="65105"/>
  <c r="O30" i="65105"/>
  <c r="O31" i="65105"/>
  <c r="O10" i="16"/>
  <c r="O11" i="16"/>
  <c r="O12" i="16"/>
  <c r="O14" i="16"/>
  <c r="O15" i="16"/>
  <c r="O17" i="16"/>
  <c r="O18" i="16"/>
  <c r="O19" i="16"/>
  <c r="O20" i="16"/>
  <c r="O21" i="16"/>
  <c r="O22" i="16"/>
  <c r="O23" i="16"/>
  <c r="O24" i="16"/>
  <c r="O25" i="16"/>
  <c r="O26" i="16"/>
  <c r="O27" i="16"/>
  <c r="O29" i="16"/>
  <c r="O30" i="16"/>
  <c r="O32" i="16"/>
  <c r="O9" i="65065"/>
  <c r="O9" i="65068"/>
  <c r="O9" i="65069"/>
  <c r="O9" i="65070"/>
  <c r="O9" i="65075"/>
  <c r="O9" i="65076"/>
  <c r="O9" i="65077"/>
  <c r="O9" i="65078"/>
  <c r="O9" i="65079"/>
  <c r="O9" i="65080"/>
  <c r="O9" i="65093"/>
  <c r="O9" i="65094"/>
  <c r="O9" i="65095"/>
  <c r="O9" i="65096"/>
  <c r="O9" i="65097"/>
  <c r="O9" i="65098"/>
  <c r="O9" i="16"/>
  <c r="N28" i="65095"/>
  <c r="O28" i="65095" s="1"/>
  <c r="O17" i="65076"/>
  <c r="I36" i="65093" l="1"/>
  <c r="I37" i="65093" s="1"/>
  <c r="I38" i="65093" s="1"/>
  <c r="I34" i="65068"/>
  <c r="I35" i="65068" s="1"/>
  <c r="I39" i="65077"/>
  <c r="I44" i="65079"/>
  <c r="I45" i="65079" s="1"/>
  <c r="J44" i="65079"/>
  <c r="J45" i="65079" s="1"/>
  <c r="O12" i="65076"/>
  <c r="J34" i="16"/>
  <c r="J38" i="65095"/>
  <c r="J39" i="65078"/>
  <c r="J36" i="65093"/>
  <c r="J39" i="65077"/>
  <c r="J34" i="65069"/>
  <c r="I38" i="65095"/>
  <c r="O14" i="65065"/>
  <c r="O19" i="65065"/>
  <c r="I39" i="65095" l="1"/>
  <c r="I40" i="65095" s="1"/>
  <c r="J35" i="16"/>
  <c r="J36" i="16" s="1"/>
  <c r="J40" i="65078"/>
  <c r="J41" i="65078" s="1"/>
  <c r="I40" i="65077"/>
  <c r="I41" i="65077" s="1"/>
  <c r="I54" i="65065"/>
  <c r="J37" i="65093"/>
  <c r="J43" i="65075"/>
  <c r="J44" i="65075" s="1"/>
  <c r="J40" i="65077"/>
  <c r="J41" i="65077" s="1"/>
  <c r="J34" i="65068"/>
  <c r="J39" i="65095"/>
  <c r="J40" i="65095" s="1"/>
  <c r="J35" i="65069"/>
  <c r="O16" i="65065"/>
  <c r="O32" i="65065"/>
  <c r="J35" i="65068" l="1"/>
  <c r="J36" i="65069"/>
  <c r="J38" i="65093"/>
  <c r="O15" i="65065"/>
  <c r="O13" i="65076" l="1"/>
  <c r="O28" i="65093"/>
  <c r="N28" i="65079"/>
  <c r="O28" i="65079" l="1"/>
  <c r="N45" i="65076"/>
  <c r="O45" i="65076" s="1"/>
  <c r="N13" i="65094" l="1"/>
  <c r="N32" i="65095"/>
  <c r="N31" i="65093"/>
  <c r="O31" i="65093" s="1"/>
  <c r="O31" i="65080"/>
  <c r="O29" i="65078"/>
  <c r="O28" i="65077"/>
  <c r="N34" i="65077"/>
  <c r="O34" i="65077" s="1"/>
  <c r="N32" i="65076"/>
  <c r="O29" i="65075"/>
  <c r="N37" i="65075"/>
  <c r="O32" i="65095" l="1"/>
  <c r="O13" i="65094"/>
  <c r="O32" i="65076"/>
  <c r="O37" i="65075"/>
  <c r="N8" i="65080" l="1"/>
  <c r="N13" i="65098"/>
  <c r="N8" i="65098"/>
  <c r="N13" i="65096"/>
  <c r="N8" i="65096"/>
  <c r="N13" i="65105"/>
  <c r="N13" i="65097"/>
  <c r="N8" i="65097"/>
  <c r="N13" i="65095"/>
  <c r="N8" i="65095"/>
  <c r="N8" i="65094"/>
  <c r="N13" i="65093"/>
  <c r="N8" i="65093"/>
  <c r="N13" i="65080"/>
  <c r="N13" i="65079"/>
  <c r="N8" i="65079"/>
  <c r="N13" i="65078"/>
  <c r="N8" i="65078"/>
  <c r="N13" i="65077"/>
  <c r="N8" i="65077"/>
  <c r="N16" i="65076"/>
  <c r="N11" i="65076"/>
  <c r="N13" i="65070"/>
  <c r="N8" i="65070"/>
  <c r="N8" i="65069"/>
  <c r="N13" i="65068"/>
  <c r="N8" i="65068"/>
  <c r="N18" i="65065"/>
  <c r="N13" i="65065"/>
  <c r="N13" i="16"/>
  <c r="N8" i="16"/>
  <c r="E45" i="65125"/>
  <c r="F45" i="65125"/>
  <c r="N16" i="65105"/>
  <c r="N28" i="65105"/>
  <c r="N16" i="65098"/>
  <c r="N28" i="65098"/>
  <c r="N16" i="65097"/>
  <c r="N28" i="65097"/>
  <c r="N16" i="65096"/>
  <c r="N28" i="65096"/>
  <c r="N16" i="65095"/>
  <c r="N16" i="65094"/>
  <c r="N28" i="65094"/>
  <c r="N16" i="65093"/>
  <c r="D34" i="65125"/>
  <c r="C34" i="65125" s="1"/>
  <c r="D31" i="65125"/>
  <c r="C31" i="65125" s="1"/>
  <c r="N16" i="65080"/>
  <c r="N43" i="65080"/>
  <c r="O43" i="65080" s="1"/>
  <c r="N16" i="65079"/>
  <c r="N38" i="65079"/>
  <c r="O38" i="65079" s="1"/>
  <c r="N16" i="65078"/>
  <c r="O32" i="65078"/>
  <c r="N16" i="65077"/>
  <c r="N8" i="65076"/>
  <c r="O8" i="65076" s="1"/>
  <c r="N19" i="65076"/>
  <c r="N37" i="65076"/>
  <c r="O37" i="65076" s="1"/>
  <c r="N41" i="65076"/>
  <c r="O41" i="65076" s="1"/>
  <c r="D19" i="65125"/>
  <c r="C19" i="65125" s="1"/>
  <c r="D17" i="65125"/>
  <c r="C17" i="65125" s="1"/>
  <c r="N16" i="65070"/>
  <c r="N30" i="65070"/>
  <c r="N17" i="65069"/>
  <c r="N29" i="65069"/>
  <c r="N16" i="65068"/>
  <c r="N28" i="65068"/>
  <c r="N8" i="65065"/>
  <c r="N21" i="65065"/>
  <c r="N44" i="65065"/>
  <c r="O44" i="65065" s="1"/>
  <c r="D8" i="65125"/>
  <c r="C8" i="65125" s="1"/>
  <c r="N16" i="16"/>
  <c r="D43" i="65125"/>
  <c r="C43" i="65125" s="1"/>
  <c r="D40" i="65125"/>
  <c r="C40" i="65125" s="1"/>
  <c r="D38" i="65125"/>
  <c r="C38" i="65125" s="1"/>
  <c r="D33" i="65125"/>
  <c r="C33" i="65125" s="1"/>
  <c r="D29" i="65125"/>
  <c r="C29" i="65125" s="1"/>
  <c r="D25" i="65125"/>
  <c r="C25" i="65125" s="1"/>
  <c r="D22" i="65125"/>
  <c r="C22" i="65125" s="1"/>
  <c r="D14" i="65125"/>
  <c r="C14" i="65125" s="1"/>
  <c r="N34" i="65069"/>
  <c r="D18" i="65125"/>
  <c r="C18" i="65125" s="1"/>
  <c r="D23" i="65125"/>
  <c r="C23" i="65125" s="1"/>
  <c r="D10" i="65125"/>
  <c r="C10" i="65125" s="1"/>
  <c r="D24" i="65125"/>
  <c r="C24" i="65125" s="1"/>
  <c r="D26" i="65125"/>
  <c r="C26" i="65125" s="1"/>
  <c r="D42" i="65125" l="1"/>
  <c r="C42" i="65125" s="1"/>
  <c r="D44" i="65125"/>
  <c r="C44" i="65125" s="1"/>
  <c r="D27" i="65125"/>
  <c r="C27" i="65125" s="1"/>
  <c r="N33" i="65068"/>
  <c r="O47" i="65065"/>
  <c r="N54" i="65065"/>
  <c r="O54" i="65065" s="1"/>
  <c r="O16" i="65105"/>
  <c r="O13" i="65098"/>
  <c r="O8" i="65098"/>
  <c r="O16" i="65097"/>
  <c r="O13" i="65097"/>
  <c r="O8" i="65097"/>
  <c r="O16" i="65096"/>
  <c r="O13" i="65096"/>
  <c r="O8" i="65096"/>
  <c r="O16" i="65095"/>
  <c r="O13" i="65095"/>
  <c r="O8" i="65095"/>
  <c r="O16" i="65094"/>
  <c r="O8" i="65094"/>
  <c r="O16" i="65093"/>
  <c r="O13" i="65093"/>
  <c r="O8" i="65093"/>
  <c r="O16" i="65079"/>
  <c r="O13" i="65079"/>
  <c r="O13" i="65078"/>
  <c r="O8" i="65078"/>
  <c r="O16" i="65077"/>
  <c r="O13" i="65077"/>
  <c r="O8" i="65077"/>
  <c r="O19" i="65076"/>
  <c r="O13" i="65075"/>
  <c r="O30" i="65070"/>
  <c r="O13" i="65070"/>
  <c r="O8" i="65070"/>
  <c r="O29" i="65069"/>
  <c r="O17" i="65069"/>
  <c r="O8" i="65069"/>
  <c r="O16" i="65068"/>
  <c r="O13" i="65068"/>
  <c r="O8" i="65068"/>
  <c r="O34" i="65065"/>
  <c r="O21" i="65065"/>
  <c r="O18" i="65065"/>
  <c r="O16" i="16"/>
  <c r="O13" i="16"/>
  <c r="O8" i="16"/>
  <c r="O28" i="65068"/>
  <c r="O28" i="65096"/>
  <c r="N33" i="65096"/>
  <c r="O28" i="65097"/>
  <c r="N33" i="65097"/>
  <c r="O28" i="65098"/>
  <c r="N33" i="65098"/>
  <c r="O28" i="65105"/>
  <c r="D39" i="65125"/>
  <c r="C39" i="65125" s="1"/>
  <c r="N33" i="65094"/>
  <c r="O16" i="65080"/>
  <c r="O16" i="65075"/>
  <c r="O16" i="65078"/>
  <c r="O13" i="65065"/>
  <c r="O11" i="65076"/>
  <c r="O8" i="65065"/>
  <c r="D41" i="65125"/>
  <c r="C41" i="65125" s="1"/>
  <c r="D16" i="65125"/>
  <c r="C16" i="65125" s="1"/>
  <c r="N50" i="65076"/>
  <c r="O50" i="65076" s="1"/>
  <c r="D37" i="65125"/>
  <c r="C37" i="65125" s="1"/>
  <c r="D30" i="65125"/>
  <c r="C30" i="65125" s="1"/>
  <c r="N39" i="65077"/>
  <c r="D12" i="65125"/>
  <c r="C12" i="65125" s="1"/>
  <c r="B2" i="65061"/>
  <c r="N38" i="65095"/>
  <c r="D15" i="65125"/>
  <c r="C15" i="65125" s="1"/>
  <c r="N36" i="65093"/>
  <c r="N35" i="65070"/>
  <c r="N48" i="65080"/>
  <c r="O28" i="65094"/>
  <c r="O8" i="65079"/>
  <c r="N43" i="65079"/>
  <c r="O8" i="65075"/>
  <c r="N42" i="65075"/>
  <c r="D28" i="65125"/>
  <c r="C28" i="65125" s="1"/>
  <c r="N39" i="65078"/>
  <c r="O8" i="65080"/>
  <c r="O13" i="65105"/>
  <c r="O16" i="65098"/>
  <c r="D36" i="65125"/>
  <c r="C36" i="65125" s="1"/>
  <c r="D35" i="65125"/>
  <c r="C35" i="65125" s="1"/>
  <c r="D32" i="65125"/>
  <c r="C32" i="65125" s="1"/>
  <c r="O13" i="65080"/>
  <c r="O16" i="65076"/>
  <c r="D20" i="65125"/>
  <c r="C20" i="65125" s="1"/>
  <c r="O16" i="65070"/>
  <c r="O13" i="65069"/>
  <c r="N35" i="65069"/>
  <c r="O34" i="65069"/>
  <c r="D11" i="65125"/>
  <c r="C11" i="65125" s="1"/>
  <c r="D7" i="65125"/>
  <c r="C7" i="65125" s="1"/>
  <c r="O28" i="16"/>
  <c r="D9" i="65125"/>
  <c r="C9" i="65125" s="1"/>
  <c r="N34" i="16"/>
  <c r="N51" i="65076" l="1"/>
  <c r="N52" i="65076" s="1"/>
  <c r="O52" i="65076" s="1"/>
  <c r="N44" i="65079"/>
  <c r="O44" i="65079" s="1"/>
  <c r="O33" i="65098"/>
  <c r="O36" i="65093"/>
  <c r="O39" i="65078"/>
  <c r="N40" i="65077"/>
  <c r="N41" i="65077" s="1"/>
  <c r="N43" i="65075"/>
  <c r="N44" i="65075" s="1"/>
  <c r="O35" i="65069"/>
  <c r="N34" i="65098"/>
  <c r="O38" i="65095"/>
  <c r="N39" i="65095"/>
  <c r="N40" i="65095" s="1"/>
  <c r="O33" i="65068"/>
  <c r="N34" i="65068"/>
  <c r="O39" i="65077"/>
  <c r="O35" i="65070"/>
  <c r="N37" i="65093"/>
  <c r="N40" i="65078"/>
  <c r="O42" i="65075"/>
  <c r="O43" i="65079"/>
  <c r="N36" i="65069"/>
  <c r="O48" i="65080"/>
  <c r="O34" i="16"/>
  <c r="N35" i="16"/>
  <c r="D45" i="65125"/>
  <c r="N34" i="65097"/>
  <c r="O33" i="65097"/>
  <c r="N34" i="65096"/>
  <c r="O33" i="65096"/>
  <c r="N34" i="65094"/>
  <c r="O33" i="65094"/>
  <c r="C45" i="65125"/>
  <c r="N45" i="65079" l="1"/>
  <c r="O51" i="65076"/>
  <c r="O40" i="65077"/>
  <c r="O45" i="65079"/>
  <c r="O44" i="65075"/>
  <c r="O34" i="65098"/>
  <c r="O34" i="65097"/>
  <c r="O34" i="65096"/>
  <c r="O40" i="65095"/>
  <c r="O39" i="65095"/>
  <c r="N38" i="65093"/>
  <c r="O40" i="65078"/>
  <c r="O43" i="65075"/>
  <c r="O36" i="65069"/>
  <c r="O34" i="65068"/>
  <c r="N35" i="65098"/>
  <c r="N35" i="65068"/>
  <c r="O37" i="65093"/>
  <c r="N41" i="65078"/>
  <c r="O41" i="65077"/>
  <c r="N36" i="16"/>
  <c r="O35" i="16"/>
  <c r="N35" i="65097"/>
  <c r="N35" i="65096"/>
  <c r="O34" i="65094"/>
  <c r="N35" i="65094"/>
  <c r="O35" i="65098" l="1"/>
  <c r="O35" i="65097"/>
  <c r="O35" i="65096"/>
  <c r="O35" i="65094"/>
  <c r="O38" i="65093"/>
  <c r="O41" i="65078"/>
  <c r="O35" i="65068"/>
  <c r="O36" i="16"/>
  <c r="O9" i="65105" l="1"/>
  <c r="N8" i="65105"/>
  <c r="O8" i="65105" l="1"/>
  <c r="N33" i="65105"/>
  <c r="N34" i="65105" l="1"/>
  <c r="N35" i="65105" s="1"/>
  <c r="O33" i="65105"/>
  <c r="O35" i="65105" l="1"/>
  <c r="O34" i="65105"/>
  <c r="G53" i="65139" l="1"/>
  <c r="H53" i="65139" s="1"/>
  <c r="G48" i="65139" l="1"/>
  <c r="H48" i="65139" l="1"/>
  <c r="G47" i="65139"/>
  <c r="H47" i="65139" l="1"/>
  <c r="G5" i="65139"/>
  <c r="H5" i="65139" l="1"/>
  <c r="G176" i="65139"/>
  <c r="H176" i="65139" l="1"/>
  <c r="G246" i="65139"/>
  <c r="H246" i="65139" l="1"/>
  <c r="G257" i="65139"/>
  <c r="H257" i="65139" l="1"/>
  <c r="D2" i="65061"/>
  <c r="C2" i="65061" s="1"/>
  <c r="A4" i="65061" s="1"/>
  <c r="O193" i="65070"/>
</calcChain>
</file>

<file path=xl/sharedStrings.xml><?xml version="1.0" encoding="utf-8"?>
<sst xmlns="http://schemas.openxmlformats.org/spreadsheetml/2006/main" count="1907" uniqueCount="583">
  <si>
    <t>I - PRIHODI, PRIMICI I FINANCIRANJE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</si>
  <si>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</si>
  <si>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</si>
  <si>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</si>
  <si>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</si>
  <si>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</si>
  <si>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</si>
  <si>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</si>
  <si>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</si>
  <si>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</si>
  <si>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</si>
  <si>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</si>
  <si>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</si>
  <si>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</si>
  <si>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</si>
  <si>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</si>
  <si>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</si>
  <si>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</si>
  <si>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</si>
  <si>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Tekuća pričuva Vlade</t>
  </si>
  <si>
    <t xml:space="preserve"> Tekuća pričuva predsjednika Vlade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</si>
  <si>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</si>
  <si>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</si>
  <si>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</si>
  <si>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</si>
  <si>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</si>
  <si>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</si>
  <si>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</si>
  <si>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</si>
  <si>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</si>
  <si>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</si>
  <si>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</si>
  <si>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</si>
  <si>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</si>
  <si>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</si>
  <si>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</si>
  <si>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</si>
  <si>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</si>
  <si>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</si>
  <si>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</si>
  <si>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</si>
  <si>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</si>
  <si>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</si>
  <si>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</si>
  <si>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</si>
  <si>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</si>
  <si>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</si>
  <si>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</si>
  <si>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</si>
  <si>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</si>
  <si>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</si>
  <si>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</si>
  <si>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</si>
  <si>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</si>
  <si>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</si>
  <si>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</si>
  <si>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</si>
  <si>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</si>
  <si>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</si>
  <si>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</si>
  <si>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</si>
  <si>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</si>
  <si>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</si>
  <si>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</si>
  <si>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</si>
  <si>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</si>
  <si>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</si>
  <si>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</si>
  <si>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</si>
  <si>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</si>
  <si>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</si>
  <si>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</si>
  <si>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</si>
  <si>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</si>
  <si>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</si>
  <si>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</si>
  <si>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</si>
  <si>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</si>
  <si>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</si>
  <si>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</si>
  <si>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</si>
  <si>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</si>
  <si>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</si>
  <si>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</si>
  <si>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</si>
  <si>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</t>
  </si>
  <si>
    <t>1.Prihodi od poduzetničkih aktivnosti i imovine i prihodi od pozitivnih tečajnih razlika</t>
  </si>
  <si>
    <t>Izdaci za otplate dugova</t>
  </si>
  <si>
    <t xml:space="preserve"> Grant za razvoj turizma</t>
  </si>
  <si>
    <t xml:space="preserve"> Grant za Crveni križ Županije Posavske</t>
  </si>
  <si>
    <t>ŽUPANIJSKO PRAVOBRANITELJSTVO</t>
  </si>
  <si>
    <t xml:space="preserve"> Grant za Gospodarsku komoru ŽP</t>
  </si>
  <si>
    <t>Skupština Županije Posavske</t>
  </si>
  <si>
    <t>Vlada Županije Posavske</t>
  </si>
  <si>
    <t>Ministarstvo unutarnjih poslova Županije Posavske</t>
  </si>
  <si>
    <t>Kantonalni sud Odžak</t>
  </si>
  <si>
    <t>Županijsko pravobraniteljstvo</t>
  </si>
  <si>
    <t>Županijska uprava za inspekcijske poslove</t>
  </si>
  <si>
    <t xml:space="preserve"> Grant za Sveučilište u Mostaru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</si>
  <si>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</si>
  <si>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</si>
  <si>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</si>
  <si>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</si>
  <si>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</si>
  <si>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</si>
  <si>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</si>
  <si>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</si>
  <si>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</si>
  <si>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</si>
  <si>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</si>
  <si>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</si>
  <si>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</si>
  <si>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</si>
  <si>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</si>
  <si>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</si>
  <si>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</si>
  <si>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</si>
  <si>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</si>
  <si>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</si>
  <si>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</si>
  <si>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</si>
  <si>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</si>
  <si>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</si>
  <si>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</si>
  <si>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</si>
  <si>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</si>
  <si>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</si>
  <si>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</si>
  <si>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</si>
  <si>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</si>
  <si>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</si>
  <si>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</si>
  <si>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</si>
  <si>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</si>
  <si>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</si>
  <si>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</si>
  <si>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</si>
  <si>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</si>
  <si>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</si>
  <si>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</si>
  <si>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</si>
  <si>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</si>
  <si>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</si>
  <si>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</si>
  <si>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</si>
  <si>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</si>
  <si>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</si>
  <si>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</si>
  <si>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</si>
  <si>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</si>
  <si>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</si>
  <si>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</si>
  <si>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</si>
  <si>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</si>
  <si>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</si>
  <si>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</si>
  <si>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</si>
  <si>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</si>
  <si>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</si>
  <si>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</si>
  <si>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</si>
  <si>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</si>
  <si>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</si>
  <si>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</si>
  <si>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</si>
  <si>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</si>
  <si>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</si>
  <si>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</si>
  <si>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</si>
  <si>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</si>
  <si>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</si>
  <si>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</si>
  <si>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</si>
  <si>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</si>
  <si>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</si>
  <si>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</si>
  <si>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</si>
  <si>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</si>
  <si>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</si>
  <si>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</si>
  <si>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</si>
  <si>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</si>
  <si>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</si>
  <si>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</si>
  <si>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</si>
  <si>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</si>
  <si>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</si>
  <si>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</si>
  <si>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</si>
  <si>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</si>
  <si>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</si>
  <si>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</si>
  <si>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</si>
  <si>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</si>
  <si>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</si>
  <si>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</si>
  <si>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</si>
  <si>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</si>
  <si>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</si>
  <si>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</si>
  <si>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</si>
  <si>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</si>
  <si>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</si>
  <si>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</si>
  <si>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</si>
  <si>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</si>
  <si>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</si>
  <si>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</si>
  <si>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</si>
  <si>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</si>
  <si>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</si>
  <si>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</si>
  <si>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</si>
  <si>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 za uređenje poljoprivrednog zemljišta</t>
  </si>
  <si>
    <t>Proračunski
korisnik</t>
  </si>
  <si>
    <t>UKUPNO</t>
  </si>
  <si>
    <t>NAZIV</t>
  </si>
  <si>
    <t>UKUPNO: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</si>
  <si>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</si>
  <si>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</si>
  <si>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</si>
  <si>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</si>
  <si>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</si>
  <si>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</si>
  <si>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</si>
  <si>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</si>
  <si>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</si>
  <si>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</si>
  <si>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</si>
  <si>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</si>
  <si>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</si>
  <si>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</si>
  <si>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</si>
  <si>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</si>
  <si>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</si>
  <si>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</si>
  <si>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III TEKUĆI GRANTOVI (GRANTOVI I DONACIJE)</t>
  </si>
  <si>
    <t>07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</si>
  <si>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</si>
  <si>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</si>
  <si>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</si>
  <si>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t xml:space="preserve">   Posebna vodna naknada za vađenje materijala iz vodotoka</t>
  </si>
  <si>
    <t xml:space="preserve">   Ostali povrati</t>
  </si>
  <si>
    <t xml:space="preserve">   Naknada za postavljanje reklamnih panoa</t>
  </si>
  <si>
    <t xml:space="preserve">   Prihodi od mjenice</t>
  </si>
  <si>
    <t xml:space="preserve"> Naknade troškova zaposlenih - volonteri ()</t>
  </si>
  <si>
    <t xml:space="preserve"> Ugovorene i druge posebne usluge-volonteri ()</t>
  </si>
  <si>
    <t xml:space="preserve">   Primici od prodaje prometnih vozila</t>
  </si>
  <si>
    <t xml:space="preserve"> Potpora riznici</t>
  </si>
  <si>
    <t>Namjenski prihodi</t>
  </si>
  <si>
    <t>Grantovi i donacije</t>
  </si>
  <si>
    <t xml:space="preserve">   Primljeni tekući grantovi od inozemnih vlada</t>
  </si>
  <si>
    <t xml:space="preserve"> Ugovorene i druge posebne usluge-prostorni plan</t>
  </si>
  <si>
    <t>Ekon. 
kod</t>
  </si>
  <si>
    <t xml:space="preserve"> Ostali grantovi-izvršenje sudskih presuda i rješenja
 o izvršenju</t>
  </si>
  <si>
    <t xml:space="preserve">   Grantovi od izvanproračunskih fondova</t>
  </si>
  <si>
    <t>Ured za razvoj i europske integracije Županije Posavske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</si>
  <si>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</si>
  <si>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</si>
  <si>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</si>
  <si>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</si>
  <si>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</si>
  <si>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</si>
  <si>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</si>
  <si>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</si>
  <si>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t xml:space="preserve"> Grant za Obrtničku komoru ŽP</t>
  </si>
  <si>
    <t xml:space="preserve"> Grant za sufinanc.nabavke udžbenika učenicima</t>
  </si>
  <si>
    <t xml:space="preserve">   Grant od Federalnog zavoda za zapošljavanje - osnovne škole</t>
  </si>
  <si>
    <t xml:space="preserve">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</si>
  <si>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</si>
  <si>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</si>
  <si>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</si>
  <si>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</si>
  <si>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</si>
  <si>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Kapitalni grantovi od nevladinih izvora</t>
  </si>
  <si>
    <t xml:space="preserve">   Primljeni tekući grantovi od gradova</t>
  </si>
  <si>
    <t>Subanalitika</t>
  </si>
  <si>
    <t>BA6017</t>
  </si>
  <si>
    <t>BA6014</t>
  </si>
  <si>
    <t>BA6016</t>
  </si>
  <si>
    <t>BA6001</t>
  </si>
  <si>
    <t>BA6008</t>
  </si>
  <si>
    <t>BA6007</t>
  </si>
  <si>
    <t>BA6018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</si>
  <si>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</si>
  <si>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</si>
  <si>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</si>
  <si>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</si>
  <si>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</si>
  <si>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</si>
  <si>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</si>
  <si>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</si>
  <si>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IA6004</t>
  </si>
  <si>
    <t>IA6002</t>
  </si>
  <si>
    <t>JA6004</t>
  </si>
  <si>
    <t>JA6008</t>
  </si>
  <si>
    <t>JA6005</t>
  </si>
  <si>
    <t>JA6007</t>
  </si>
  <si>
    <t>KA6007</t>
  </si>
  <si>
    <t>KA6004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</si>
  <si>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</si>
  <si>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</si>
  <si>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</si>
  <si>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</si>
  <si>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</si>
  <si>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</si>
  <si>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</si>
  <si>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</si>
  <si>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>iz prorač.
sredstava</t>
  </si>
  <si>
    <t>iz ostalih izvora</t>
  </si>
  <si>
    <t xml:space="preserve"> Grant za sufinanciranje osn.i srednjeg obrazovanja djece s 
 posebnim potrebama</t>
  </si>
  <si>
    <t xml:space="preserve"> Grant za sufinanc.profesionalne vatrogasne postrojbe</t>
  </si>
  <si>
    <t xml:space="preserve">      23010001 Uprava za civilnu zaštitu</t>
  </si>
  <si>
    <t xml:space="preserve">      99999999 Riznica</t>
  </si>
  <si>
    <t xml:space="preserve">   Prihodi od iznajmljivanja zemljišta</t>
  </si>
  <si>
    <t>HA6003</t>
  </si>
  <si>
    <t>HA6004</t>
  </si>
  <si>
    <t xml:space="preserve">   Naknada zagađivača okoliša fizičkih osoba</t>
  </si>
  <si>
    <t xml:space="preserve">   Prihodi od prodanih pristojbenih biljega</t>
  </si>
  <si>
    <t xml:space="preserve">   Kamate primljene od pozajmica Državi</t>
  </si>
  <si>
    <t xml:space="preserve">      17010001 Ministarstvo zdravstva i socijalne politike - 
      Civilne žrtve rata</t>
  </si>
  <si>
    <t xml:space="preserve">      20010001 Ministarstvo prosvjete, znanosti, kulture i sporta - 
      Nabavka besplatnih udžbenika</t>
  </si>
  <si>
    <t>KA6012</t>
  </si>
  <si>
    <t>KA6013</t>
  </si>
  <si>
    <t>FA6003</t>
  </si>
  <si>
    <t>FA6004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</si>
  <si>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</si>
  <si>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</si>
  <si>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</si>
  <si>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</si>
  <si>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</si>
  <si>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Zajednička služba Vlade Županije Posavske</t>
  </si>
  <si>
    <t>ZAJEDNIČKA SLUŽBA VLADE ŽUPANIJE POSAVSKE</t>
  </si>
  <si>
    <t>Služba za odnose s javnošću Vlade Županije Posavske</t>
  </si>
  <si>
    <t>Ured za zakonodavstvo Vlade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</si>
  <si>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</si>
  <si>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</si>
  <si>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</si>
  <si>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</si>
  <si>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</si>
  <si>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</si>
  <si>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</si>
  <si>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</si>
  <si>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</si>
  <si>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</si>
  <si>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</si>
  <si>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</si>
  <si>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</si>
  <si>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</si>
  <si>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</si>
  <si>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</si>
  <si>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</si>
  <si>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>Županijska uprava civilne zaštite</t>
  </si>
  <si>
    <t>Ured za obnovu, stambeno zbrinjavanje i raseljene osobe Vlade Županije Posavske</t>
  </si>
  <si>
    <t>Agencija za privatizaciju u Županiji Posavskoj</t>
  </si>
  <si>
    <t>Ministarstvo pravosuđa i uprave Županije Posavske - Općinsko pravobraniteljstvo Orašje</t>
  </si>
  <si>
    <t>Ministarstvo pravosuđa i uprave Županije Posavske - Općinsko pravobraniteljstvo Odžak</t>
  </si>
  <si>
    <t>Ministarstvo pravosuđa i uprave Županije Posavske - Županijski Zavod za pružanje pravne pomoći</t>
  </si>
  <si>
    <t>Kantonalno tužiteljstvo Posavskog kantona Orašje</t>
  </si>
  <si>
    <t>Ministarstvo pravosuđa i uprave Županije Posavske - Općinski sud u Orašju</t>
  </si>
  <si>
    <t>AGENCIJA ZA PRIVATIZACIJU U ŽUPANIJI POSAVSKOJ</t>
  </si>
  <si>
    <t>KANTONALNO TUŽITELJSTVO POSAVSKOG KANTONA ORAŠJE</t>
  </si>
  <si>
    <t>Ministarstvo prosvjete, znanosti, kulture i sporta ŽP - Osnovna škola Orašje u Orašju</t>
  </si>
  <si>
    <t xml:space="preserve"> Kapitalni grant za razvoj poduzetništva, obrta i zadruga</t>
  </si>
  <si>
    <t xml:space="preserve"> Kapitalni grant za uređenje poljoprivrednog zemljišta</t>
  </si>
  <si>
    <t>Ured za raseljene</t>
  </si>
  <si>
    <t xml:space="preserve">   Grant od Federalnog zavoda za zapošljavanje - pripravnici</t>
  </si>
  <si>
    <t xml:space="preserve"> Kapitalni grant za vodoprivredu</t>
  </si>
  <si>
    <t>Ministarstvo prosvjete, znanosti, kulture i sporta ŽP - Srednja škola Pere Zečevića u Odžaku</t>
  </si>
  <si>
    <t>Ministarstvo prosvjete, znanosti, kulture i sporta ŽP - Školski centar fra Martina Nedića u Orašju</t>
  </si>
  <si>
    <t>Ministarstvo prosvjete, znanosti, kulture i sporta ŽP - Srednja strukovna škola Orašje u Orašju</t>
  </si>
  <si>
    <t>Ministarstvo prosvjete, znanosti, kulture i sporta ŽP - Osnovna škola Vladimira Nazora u Odžaku</t>
  </si>
  <si>
    <t>Ministarstvo prosvjete, znanosti, kulture i sporta ŽP - Osn.škola Ruđera Boškovića u Donjoj Mahali</t>
  </si>
  <si>
    <t>Ministarstvo prosvjete, znanosti, kulture i sporta ŽP - Osnovna škola fra Ilije Starčevića u Tolisi</t>
  </si>
  <si>
    <t>Ministarstvo prosvj., znan., kult.i sporta ŽP - Osnovna škola Antuna Gustava Matoša u Vidovicama</t>
  </si>
  <si>
    <t>Ministarstvo prosvjete, znanosti, kulture i sporta ŽP - Osnovna škola Braće Radića u Domaljevcu</t>
  </si>
  <si>
    <t>Ministarstvo prosvjete, znanosti, kulture i sporta ŽP - Osnovna škola Stjepana Radića u Boku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</si>
  <si>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</si>
  <si>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</si>
  <si>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</si>
  <si>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</si>
  <si>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</si>
  <si>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</si>
  <si>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</si>
  <si>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</si>
  <si>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</si>
  <si>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</si>
  <si>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</si>
  <si>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</si>
  <si>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</si>
  <si>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</si>
  <si>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</si>
  <si>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</si>
  <si>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</si>
  <si>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</si>
  <si>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</si>
  <si>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</si>
  <si>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</si>
  <si>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 xml:space="preserve"> Povjerenstva po Zakonu o drž.službenicima i namještenic.</t>
  </si>
  <si>
    <t>EA6001</t>
  </si>
  <si>
    <t>JA6009</t>
  </si>
  <si>
    <t>JA6010</t>
  </si>
  <si>
    <t xml:space="preserve"> Grant za pomoć pri stambenom zbrinjavanju mladih obitelji 
 i socijalnih kategorija</t>
  </si>
  <si>
    <t>EA6002</t>
  </si>
  <si>
    <t xml:space="preserve"> Ugovorene i dr.pos.usluge - troškovi izvršenja mjere pritvora</t>
  </si>
  <si>
    <t xml:space="preserve"> Izdaci za inozemne kamate-Koreja</t>
  </si>
  <si>
    <t xml:space="preserve"> Izdaci za inozemne kamate-Austrija</t>
  </si>
  <si>
    <t>Vanjske otplate-Koreja</t>
  </si>
  <si>
    <t>Vanjske otplate-Austrija</t>
  </si>
  <si>
    <t xml:space="preserve"> Ugovorene i dr. posebne usluge-sufinanc.prijema vježbenika</t>
  </si>
  <si>
    <t xml:space="preserve">   Porez na dobit od poljoprivrednih djelatnosti</t>
  </si>
  <si>
    <t xml:space="preserve">    o/t Prihodi od neizravnih poreza na ime financ.autocesta u FBiH</t>
  </si>
  <si>
    <t xml:space="preserve">    o/t Prihodi od neizravnih poreza koji pripadaju Direkciji cesta</t>
  </si>
  <si>
    <t xml:space="preserve">   Prihodi od iznajmljivanja vozila</t>
  </si>
  <si>
    <t xml:space="preserve">      19010001 Minist.poljopr., vodoprivrede i šumarstva</t>
  </si>
  <si>
    <t xml:space="preserve">   Prihodi po osnovi premije i provizije za izdano jamstvo</t>
  </si>
  <si>
    <t xml:space="preserve">   Prihodi po osnovi obračunate provizije za izdano jamstvo</t>
  </si>
  <si>
    <t xml:space="preserve">      20030001 Osnovna škola Orašje u Orašju - Ured za Hrvate izvan RH</t>
  </si>
  <si>
    <t xml:space="preserve">      99999999 Riznica ŽP - Potpora iz sredstava MMF-a</t>
  </si>
  <si>
    <t xml:space="preserve">      11010001 Vlada ŽP - Brčko Distrikt</t>
  </si>
  <si>
    <t xml:space="preserve">      20010001 Ministarstvo prosvjete, znanosti, kulture i sporta - Ured za 
      obnovu i stambeno zbrinjavanje</t>
  </si>
  <si>
    <t xml:space="preserve">      20020003 ŠC Fra M.Nedića u Orašju- Ured za Hrvate uzvan RH</t>
  </si>
  <si>
    <t xml:space="preserve">      20030005 OŠ S.Radića u Boku - Ured za Hrvate uzvan RH</t>
  </si>
  <si>
    <t xml:space="preserve">     20020003 Školski centar fra Martina Nedića u Orašju - elem.nepogoda</t>
  </si>
  <si>
    <t xml:space="preserve">   Kapitalni grantovi od općina</t>
  </si>
  <si>
    <t xml:space="preserve">      12010001 Zajednička služba Vlade Županije Posavske</t>
  </si>
  <si>
    <t xml:space="preserve">      13010001 Ministarstvo unutarnjih poslova ŽP</t>
  </si>
  <si>
    <t xml:space="preserve">      19010001 Ministarstvo poljoprivrede, vodoprivrede i šumarstva ŽP</t>
  </si>
  <si>
    <t>BA6021</t>
  </si>
  <si>
    <t xml:space="preserve">   Primljeni tekući grantovi od Države</t>
  </si>
  <si>
    <t xml:space="preserve">      99999999 Riznica ŽP - "Sredstva za saniranje ekonomskih šteta"</t>
  </si>
  <si>
    <t xml:space="preserve"> Grant za udruge roditelja djece s posebnim potrebama</t>
  </si>
  <si>
    <t xml:space="preserve">      18010001 Ministarstvo prometa, veza i zaštite okoliša ŽP - Federalno 
      ministarstvo izbjeglih i raseljenih osoba FBiH</t>
  </si>
  <si>
    <t>HA6005</t>
  </si>
  <si>
    <t>BA6019</t>
  </si>
  <si>
    <t xml:space="preserve">      20030005 OŠ V.Nazora u Odžaku - Ured za Hrvate izvan RH</t>
  </si>
  <si>
    <t xml:space="preserve">      20010001 Ministarstvo prosvjete, znanosti, kulture i sporta - Federalno
      ministarstvo prostornog uređenja</t>
  </si>
  <si>
    <t xml:space="preserve">      20030007 OŠ Braće Radića u Domaljevcu -Ured za Hrvate izvan RH</t>
  </si>
  <si>
    <t xml:space="preserve">      20010001 Ministarstvo prosvjete, znanosti, kulture i sporta - Ured za 
      obnovu i stambeno zbrinjavanje RH</t>
  </si>
  <si>
    <t xml:space="preserve">      14020003 Općinski sud u Orašju</t>
  </si>
  <si>
    <t xml:space="preserve">   20030003 OŠ Ruđera Boškovića u Donjoj Mahali</t>
  </si>
  <si>
    <t xml:space="preserve">   20030003 OŠ Orašje u Orašju</t>
  </si>
  <si>
    <t xml:space="preserve">   20030003 OŠ Vladimira Nazora u Odžaku</t>
  </si>
  <si>
    <t xml:space="preserve">   Prihodi od privatizacije</t>
  </si>
  <si>
    <t xml:space="preserve">   Prihodi od privatizacije poduzeća</t>
  </si>
  <si>
    <r>
      <t xml:space="preserve">    o/t Prihodi od neizravnih poreza na ime financ.autocesta u FBiH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</si>
  <si>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o/t Prihodi od neizravnih poreza koji pripadaju Direkciji cesta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</si>
  <si>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19010001 Minist.poljopr., vodoprivrede i šumarstva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</si>
  <si>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19010001 Minist.poljopr., vodoprivrede i šumarstva </t>
    </r>
    <r>
      <rPr>
        <b/>
        <i/>
        <sz val="10"/>
        <color indexed="8"/>
        <rFont val="Arial"/>
        <family val="2"/>
        <charset val="238"/>
      </rPr>
      <t>(razgraničenja)</t>
    </r>
  </si>
  <si>
    <r>
      <t xml:space="preserve">      99999999 Riznica </t>
    </r>
    <r>
      <rPr>
        <b/>
        <i/>
        <sz val="10"/>
        <color indexed="8"/>
        <rFont val="Arial"/>
        <family val="2"/>
        <charset val="238"/>
      </rPr>
      <t>(razgraničenja)</t>
    </r>
  </si>
  <si>
    <r>
      <t xml:space="preserve">      23010001 Uprava za civilnu zaštitu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</si>
  <si>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99999999 Riznica ŽP - Potpora iz sredstava MMF-a </t>
    </r>
    <r>
      <rPr>
        <b/>
        <i/>
        <sz val="10"/>
        <color indexed="8"/>
        <rFont val="Arial"/>
        <family val="2"/>
        <charset val="238"/>
      </rPr>
      <t>(razgraničenja)</t>
    </r>
  </si>
  <si>
    <r>
      <t xml:space="preserve">      99999999 Riznica ŽP - "Sredstva za saniranje ek.šteta" </t>
    </r>
    <r>
      <rPr>
        <b/>
        <i/>
        <sz val="10"/>
        <color indexed="8"/>
        <rFont val="Arial"/>
        <family val="2"/>
        <charset val="238"/>
      </rPr>
      <t>(razgran.)</t>
    </r>
  </si>
  <si>
    <t xml:space="preserve"> Doprinosi za beneficirani radni staž 1996-1998</t>
  </si>
  <si>
    <t xml:space="preserve"> Grant za financiranje visokog obrazovanja    
</t>
  </si>
  <si>
    <t xml:space="preserve"> Grant za informiranje</t>
  </si>
  <si>
    <t xml:space="preserve"> Grant za financiranje vjerskih zajednica</t>
  </si>
  <si>
    <t xml:space="preserve"> Grant za sport</t>
  </si>
  <si>
    <t xml:space="preserve"> Grant za kulturu</t>
  </si>
  <si>
    <t xml:space="preserve"> Grant političkim strankama</t>
  </si>
  <si>
    <t xml:space="preserve"> Grant neprofitnim organizacijama i udrugama građana</t>
  </si>
  <si>
    <t xml:space="preserve"> Grant nižim razinama vlasti</t>
  </si>
  <si>
    <t xml:space="preserve"> Grant za zdravstvene potrebe</t>
  </si>
  <si>
    <t xml:space="preserve"> Grant za socijalne potrebe</t>
  </si>
  <si>
    <t xml:space="preserve"> Grant za zdravstvene institucije i centre za soc.rad</t>
  </si>
  <si>
    <t xml:space="preserve"> Grant za sufinanciranje prijevoza učenika</t>
  </si>
  <si>
    <t xml:space="preserve"> Grant za šumarstvo</t>
  </si>
  <si>
    <t xml:space="preserve"> Grant za poljoprivredu</t>
  </si>
  <si>
    <t xml:space="preserve"> Grant za vodoprivredu</t>
  </si>
  <si>
    <t xml:space="preserve"> Grant za branitelje i stradalnike Domovinskog rata</t>
  </si>
  <si>
    <t>5 (6)</t>
  </si>
  <si>
    <t>0130</t>
  </si>
  <si>
    <t>Ministarstvo pravosuđa i uprave Županije Posavske - Županijski arhiv</t>
  </si>
  <si>
    <t>14 (15)</t>
  </si>
  <si>
    <t xml:space="preserve"> Nabavka opreme - vatrogasna postrojba</t>
  </si>
  <si>
    <t xml:space="preserve">      20010001 Ministarstvo prosvjete, znanosti, kulture i sporta - 
      Podrška programima razvijanja funkcioniranja znanja i vještina djece</t>
  </si>
  <si>
    <t xml:space="preserve">   Naknada za zajedničke profesionalne vatrogasne jedinice iz 
   funkcionalne premije osiguranja motornih vozila</t>
  </si>
  <si>
    <t xml:space="preserve"> Nabavka mat.i sitn.invent.-obroci za učenike I-V razreda
 osnovnih škola</t>
  </si>
  <si>
    <t xml:space="preserve"> Kapitalni grant</t>
  </si>
  <si>
    <t>DA6001</t>
  </si>
  <si>
    <t>KA6014</t>
  </si>
  <si>
    <t>NA8001</t>
  </si>
  <si>
    <t>14=13/9</t>
  </si>
  <si>
    <t>Povećanje/ smanjenje Proračuna za 2022.</t>
  </si>
  <si>
    <t>7=6/4</t>
  </si>
  <si>
    <t>INDEKS</t>
  </si>
  <si>
    <t xml:space="preserve">      23010001 Županijska uprava civilne zaštite - transfer za 
      troškove karantene</t>
  </si>
  <si>
    <t xml:space="preserve">      20010001 Ministarstvo prosvjete, znanosti, kulture i sporta - 
      Poboljšanje kvalitete prakt.nastave u srednjem obrazovanju</t>
  </si>
  <si>
    <t xml:space="preserve">      20030002 OŠ Vladimira Nazora u Odžaku - Fed.ministarstvo 
      raseljenih osoba i izbjeglica</t>
  </si>
  <si>
    <t>Izmjene i dopune PRORAČUNA za 2022.g.</t>
  </si>
  <si>
    <t>IZDACI ZA NABAVKU STALNIH SREDSTAVA ŽUPANIJE POSAVSKE ZA 2022.G.(po proračunskim korisnicima i izvorima financiranja)</t>
  </si>
  <si>
    <t>Članak 4.</t>
  </si>
  <si>
    <t>Članak 4. Proračuna mijenja se i glasi:</t>
  </si>
  <si>
    <t>Članak 5.</t>
  </si>
  <si>
    <t xml:space="preserve">                                                                                                                                      </t>
  </si>
  <si>
    <t xml:space="preserve">Bosna i Hercegovina </t>
  </si>
  <si>
    <t>Federacija Bosne i Hercegovine</t>
  </si>
  <si>
    <t>ŽUPANIJA POSAVSKA</t>
  </si>
  <si>
    <t xml:space="preserve">Skupština </t>
  </si>
  <si>
    <t>Predsjednik</t>
  </si>
  <si>
    <t>Blaž Župarić, v.r.</t>
  </si>
  <si>
    <t>10 (11)</t>
  </si>
  <si>
    <t xml:space="preserve">      99999999 Riznica ŽP - Minist.reg.razvoja i fondova EU RH</t>
  </si>
  <si>
    <t xml:space="preserve">      27010001 Kant.tužiteljstvo - IPA 2022</t>
  </si>
  <si>
    <r>
      <t xml:space="preserve">      27010001 Kant.tužiteljstvo - IPA 2021 </t>
    </r>
    <r>
      <rPr>
        <b/>
        <i/>
        <sz val="10"/>
        <color indexed="8"/>
        <rFont val="Arial"/>
        <family val="2"/>
        <charset val="238"/>
      </rPr>
      <t>(razgr.)</t>
    </r>
  </si>
  <si>
    <t>7 (8)</t>
  </si>
  <si>
    <t xml:space="preserve"> Kapitalni grant jedinicama lokalne samouprave za razvoj
 poduzetničke infrastrukture</t>
  </si>
  <si>
    <t>FA6005</t>
  </si>
  <si>
    <t>11 (13)</t>
  </si>
  <si>
    <t xml:space="preserve">           o/t 50% za provođenje strukturalnih reformi</t>
  </si>
  <si>
    <t xml:space="preserve">           o/t 50% za financiranje/sufinanciranje infrastrukturnih projekata</t>
  </si>
  <si>
    <t xml:space="preserve">     15010001 Min.gospod.,rada i prost.uređenja-Prostorni plan</t>
  </si>
  <si>
    <t>Broj: 01-11-62/22</t>
  </si>
  <si>
    <t>Domaljevac, 20.06.2022. godine</t>
  </si>
  <si>
    <t>PRORAČUN za 2022. (NN ŽP 18/21, 9/22)</t>
  </si>
  <si>
    <t>Izvršenje Proračuna 01.01.-30.06.22.</t>
  </si>
  <si>
    <t>II. Izmjene i dopune PRORAČUNA 
za 2022.g.</t>
  </si>
  <si>
    <t xml:space="preserve">     II. Izmjene i dopune Proračuna Županije Posavske za 2022. godinu stupaju na snagu narednog dana od dana objave u "Narodnim novinama Županije Posavske".</t>
  </si>
  <si>
    <t>13 (14)</t>
  </si>
  <si>
    <t>47 (47)</t>
  </si>
  <si>
    <t>11 (12)</t>
  </si>
  <si>
    <t xml:space="preserve">   Naplate premija osiguranja</t>
  </si>
  <si>
    <t xml:space="preserve">      23010001 Županijska uprava civilne zaštite - utopljavanje zgrade</t>
  </si>
  <si>
    <t xml:space="preserve">      24010001 Kantonalni sud Odžak - utopljavanje zgrade</t>
  </si>
  <si>
    <t>37 (37)</t>
  </si>
  <si>
    <t>18 (19)</t>
  </si>
  <si>
    <t>30 (31)</t>
  </si>
  <si>
    <t>PRORAČUN za 2023. (NN ŽP 20/22)</t>
  </si>
  <si>
    <t>Povećanje/smanjenje Proračuna za 2023.g.</t>
  </si>
  <si>
    <t>Izvršenje Proračuna 01.01.-30.06.23.</t>
  </si>
  <si>
    <t>Zahtjev za Izmjene i dopune 
PRORAČUNA za 2023.g.</t>
  </si>
  <si>
    <t>BA6022</t>
  </si>
  <si>
    <t xml:space="preserve"> Grant za MuzejFranj.samostana Tolisa Vrata Bosne</t>
  </si>
  <si>
    <t xml:space="preserve"> Nabavka zemljišta</t>
  </si>
  <si>
    <t>URED ZA ZAKONODAVSTVO VLADE ŽP</t>
  </si>
  <si>
    <t>3 (4)</t>
  </si>
  <si>
    <t>SLUŽBA ZA ODNOSE S JAVNOŠĆU VLADE ŽP</t>
  </si>
  <si>
    <t>URED ZA RAZVOJ, EU INTEGR.I BORBU PROTIV KORUPCIJE</t>
  </si>
  <si>
    <t>URED ZA OBNOVU, STAMB.ZBRINJ.I RASELJENE OSOBE</t>
  </si>
  <si>
    <t xml:space="preserve"> Naknade troškova zaposlenih - volonteri (11) (10)</t>
  </si>
  <si>
    <t xml:space="preserve"> Ugovorene i dr. posebne usluge-volonteri (11) (10)</t>
  </si>
  <si>
    <t>242 (244)</t>
  </si>
  <si>
    <t>41 (42)</t>
  </si>
  <si>
    <t>27 (30)</t>
  </si>
  <si>
    <t>KA6016</t>
  </si>
  <si>
    <t>Grant za predškolsko, osnovno i srednje obrazovanje</t>
  </si>
  <si>
    <t>KA6015</t>
  </si>
  <si>
    <t>Grant za sufinanciranje nabavke udžbenika učenicima</t>
  </si>
  <si>
    <t>41 (46)</t>
  </si>
  <si>
    <t>54 (55)</t>
  </si>
  <si>
    <t>103 (108)</t>
  </si>
  <si>
    <t>29 (29)</t>
  </si>
  <si>
    <t>43 (45)</t>
  </si>
  <si>
    <t>MINISTARSTVO PROSVJETE, ZNANOSTI, KULTURE I SPORTA ŽP</t>
  </si>
  <si>
    <t>SREDNJA ŠKOLA PERE ZEČEVIĆA U ODŽAKU</t>
  </si>
  <si>
    <t>SREDNJA STRUKOVNA ŠKOLA U ORAŠJU</t>
  </si>
  <si>
    <t>OSNOVNA ŠKOLA ORAŠJE U ORAŠJU</t>
  </si>
  <si>
    <t>OSNOVNA ŠKOLA VLADIMIRA NAZORA U ODŽAKU</t>
  </si>
  <si>
    <t>OSNOVNA ŠKOLA RUĐERA BOŠKOVIĆA U D,MAHALI</t>
  </si>
  <si>
    <t>OSNOVNA ŠKOLA FRA ILIJE STARČEVIĆA U TOLISI</t>
  </si>
  <si>
    <t>OSNOVNA ŠKOLA STJEPANA RADIĆA U BOKU</t>
  </si>
  <si>
    <t>OSNOVNA ŠKOLA A.G.MATOŠA U VIDOVICAMA</t>
  </si>
  <si>
    <t>OSNOVNA ŠKOLA BRAĆE RADIĆA U DOMALJEVCU</t>
  </si>
  <si>
    <t>ŠKOLSKI CENTAR FRA MARTINA NEDIĆA U ORAŠJU</t>
  </si>
  <si>
    <t>MINISTARSTVO PRAVOSUĐA I UPRAVE ŽP</t>
  </si>
  <si>
    <t>OPĆINSKI SUD U ORAŠJU</t>
  </si>
  <si>
    <t>OPĆINSKO PRAVOBRANITELJSTVO ORAŠJE</t>
  </si>
  <si>
    <t>OPĆINSKO PRAVOBRANITELJSTVO ODŽAK</t>
  </si>
  <si>
    <t>ŽUPANIJSKI ZAVOD ZA PRUŽANJE PRAVNE POMOĆI</t>
  </si>
  <si>
    <t>ŽUPANIJSKI ARHIV</t>
  </si>
  <si>
    <t>223 (225)</t>
  </si>
  <si>
    <t>9 (10)</t>
  </si>
  <si>
    <t>27 (28)</t>
  </si>
  <si>
    <t>12 (13)</t>
  </si>
  <si>
    <t>46 (47)</t>
  </si>
  <si>
    <t>45 (46)</t>
  </si>
  <si>
    <t>55 (58)</t>
  </si>
  <si>
    <t>102 (109)</t>
  </si>
  <si>
    <t>29 (30)</t>
  </si>
  <si>
    <t>34 (40)</t>
  </si>
  <si>
    <t>43 (46)</t>
  </si>
  <si>
    <t>15 (21)</t>
  </si>
  <si>
    <t>28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</si>
</sst>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#,##0\ &quot;KM&quot;;\-#,##0\ &quot;KM&quot;"/>
    <numFmt numFmtId="166" formatCode="_-* #,##0_-;\-* #,##0_-;_-* &quot;-&quot;??_-;_-@_-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rgb="FF9C0006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1" fillId="0" borderId="0" applyFont="0" applyFill="0" applyBorder="0" applyAlignment="0" applyProtection="0"/>
    <xf numFmtId="0" fontId="22" fillId="4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</cellStyleXfs>
  <cellXfs count="410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3" fillId="0" borderId="4" xfId="3" applyFont="1" applyBorder="1" applyAlignment="1">
      <alignment horizontal="left"/>
    </xf>
    <xf numFmtId="0" fontId="0" fillId="0" borderId="4" xfId="0" applyBorder="1"/>
    <xf numFmtId="0" fontId="2" fillId="0" borderId="7" xfId="3" applyBorder="1"/>
    <xf numFmtId="0" fontId="3" fillId="0" borderId="7" xfId="3" applyFont="1" applyBorder="1"/>
    <xf numFmtId="0" fontId="3" fillId="0" borderId="4" xfId="0" applyFont="1" applyBorder="1"/>
    <xf numFmtId="0" fontId="2" fillId="0" borderId="8" xfId="3" applyBorder="1"/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4" fillId="0" borderId="4" xfId="0" applyFont="1" applyBorder="1"/>
    <xf numFmtId="0" fontId="3" fillId="0" borderId="0" xfId="0" applyFont="1"/>
    <xf numFmtId="0" fontId="3" fillId="0" borderId="11" xfId="3" applyFont="1" applyBorder="1"/>
    <xf numFmtId="3" fontId="2" fillId="0" borderId="14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0" fontId="4" fillId="0" borderId="0" xfId="3" applyFont="1"/>
    <xf numFmtId="0" fontId="4" fillId="0" borderId="3" xfId="3" applyFont="1" applyBorder="1"/>
    <xf numFmtId="3" fontId="0" fillId="0" borderId="0" xfId="0" applyNumberFormat="1"/>
    <xf numFmtId="0" fontId="10" fillId="0" borderId="0" xfId="3" applyFont="1"/>
    <xf numFmtId="0" fontId="3" fillId="2" borderId="4" xfId="0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10" fillId="0" borderId="4" xfId="3" applyNumberFormat="1" applyFont="1" applyBorder="1"/>
    <xf numFmtId="3" fontId="3" fillId="0" borderId="6" xfId="3" applyNumberFormat="1" applyFont="1" applyBorder="1"/>
    <xf numFmtId="165" fontId="9" fillId="0" borderId="13" xfId="3" applyNumberFormat="1" applyFont="1" applyBorder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7" xfId="3" applyBorder="1" applyAlignment="1">
      <alignment vertical="center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8" fillId="0" borderId="0" xfId="0" applyFont="1"/>
    <xf numFmtId="3" fontId="0" fillId="0" borderId="4" xfId="0" applyNumberFormat="1" applyBorder="1"/>
    <xf numFmtId="0" fontId="0" fillId="0" borderId="4" xfId="0" applyBorder="1" applyAlignment="1">
      <alignment horizontal="center"/>
    </xf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13" xfId="0" applyBorder="1"/>
    <xf numFmtId="10" fontId="0" fillId="0" borderId="0" xfId="0" applyNumberFormat="1"/>
    <xf numFmtId="3" fontId="10" fillId="0" borderId="4" xfId="4" applyNumberFormat="1" applyBorder="1"/>
    <xf numFmtId="3" fontId="3" fillId="0" borderId="4" xfId="4" applyNumberFormat="1" applyFont="1" applyBorder="1"/>
    <xf numFmtId="3" fontId="10" fillId="0" borderId="9" xfId="4" applyNumberFormat="1" applyBorder="1"/>
    <xf numFmtId="3" fontId="3" fillId="0" borderId="9" xfId="4" applyNumberFormat="1" applyFont="1" applyBorder="1"/>
    <xf numFmtId="0" fontId="2" fillId="0" borderId="4" xfId="0" applyFont="1" applyBorder="1"/>
    <xf numFmtId="0" fontId="3" fillId="0" borderId="13" xfId="3" applyFont="1" applyBorder="1" applyAlignment="1">
      <alignment horizontal="right"/>
    </xf>
    <xf numFmtId="0" fontId="0" fillId="0" borderId="0" xfId="0" applyAlignment="1">
      <alignment wrapText="1"/>
    </xf>
    <xf numFmtId="3" fontId="12" fillId="0" borderId="0" xfId="0" applyNumberFormat="1" applyFont="1"/>
    <xf numFmtId="3" fontId="8" fillId="0" borderId="0" xfId="0" applyNumberFormat="1" applyFont="1"/>
    <xf numFmtId="4" fontId="8" fillId="0" borderId="0" xfId="0" applyNumberFormat="1" applyFont="1"/>
    <xf numFmtId="3" fontId="2" fillId="0" borderId="9" xfId="3" applyNumberFormat="1" applyBorder="1"/>
    <xf numFmtId="3" fontId="3" fillId="3" borderId="9" xfId="3" applyNumberFormat="1" applyFont="1" applyFill="1" applyBorder="1"/>
    <xf numFmtId="3" fontId="4" fillId="0" borderId="9" xfId="3" applyNumberFormat="1" applyFont="1" applyBorder="1"/>
    <xf numFmtId="3" fontId="3" fillId="0" borderId="9" xfId="3" applyNumberFormat="1" applyFont="1" applyBorder="1" applyAlignment="1">
      <alignment horizontal="right"/>
    </xf>
    <xf numFmtId="3" fontId="3" fillId="0" borderId="9" xfId="3" applyNumberFormat="1" applyFont="1" applyBorder="1"/>
    <xf numFmtId="3" fontId="3" fillId="3" borderId="4" xfId="3" applyNumberFormat="1" applyFont="1" applyFill="1" applyBorder="1"/>
    <xf numFmtId="0" fontId="23" fillId="0" borderId="4" xfId="3" applyFont="1" applyBorder="1" applyAlignment="1">
      <alignment horizontal="center"/>
    </xf>
    <xf numFmtId="0" fontId="25" fillId="0" borderId="4" xfId="3" applyFont="1" applyBorder="1" applyAlignment="1">
      <alignment horizontal="center"/>
    </xf>
    <xf numFmtId="0" fontId="25" fillId="0" borderId="6" xfId="3" applyFont="1" applyBorder="1" applyAlignment="1">
      <alignment horizontal="center"/>
    </xf>
    <xf numFmtId="0" fontId="25" fillId="0" borderId="0" xfId="3" applyFont="1" applyAlignment="1">
      <alignment horizontal="center"/>
    </xf>
    <xf numFmtId="0" fontId="25" fillId="0" borderId="4" xfId="3" applyFont="1" applyBorder="1" applyAlignment="1">
      <alignment horizontal="center" vertical="center"/>
    </xf>
    <xf numFmtId="0" fontId="25" fillId="0" borderId="11" xfId="3" applyFont="1" applyBorder="1" applyAlignment="1">
      <alignment horizontal="center"/>
    </xf>
    <xf numFmtId="0" fontId="25" fillId="0" borderId="10" xfId="3" applyFont="1" applyBorder="1" applyAlignment="1">
      <alignment horizontal="center"/>
    </xf>
    <xf numFmtId="0" fontId="25" fillId="0" borderId="9" xfId="3" applyFont="1" applyBorder="1" applyAlignment="1">
      <alignment horizontal="center"/>
    </xf>
    <xf numFmtId="0" fontId="23" fillId="0" borderId="15" xfId="3" applyFont="1" applyBorder="1" applyAlignment="1">
      <alignment horizontal="center"/>
    </xf>
    <xf numFmtId="0" fontId="23" fillId="0" borderId="10" xfId="3" applyFont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15" fillId="0" borderId="4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6" fillId="0" borderId="15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165" fontId="17" fillId="0" borderId="13" xfId="0" applyNumberFormat="1" applyFont="1" applyBorder="1"/>
    <xf numFmtId="4" fontId="17" fillId="0" borderId="0" xfId="3" applyNumberFormat="1" applyFont="1"/>
    <xf numFmtId="4" fontId="17" fillId="0" borderId="14" xfId="3" applyNumberFormat="1" applyFont="1" applyBorder="1"/>
    <xf numFmtId="49" fontId="25" fillId="0" borderId="4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3" fontId="1" fillId="0" borderId="9" xfId="12" applyNumberFormat="1" applyBorder="1"/>
    <xf numFmtId="3" fontId="3" fillId="3" borderId="9" xfId="12" applyNumberFormat="1" applyFont="1" applyFill="1" applyBorder="1"/>
    <xf numFmtId="3" fontId="4" fillId="0" borderId="9" xfId="12" applyNumberFormat="1" applyFont="1" applyBorder="1"/>
    <xf numFmtId="3" fontId="3" fillId="0" borderId="9" xfId="12" applyNumberFormat="1" applyFont="1" applyBorder="1"/>
    <xf numFmtId="3" fontId="8" fillId="0" borderId="4" xfId="12" applyNumberFormat="1" applyFont="1" applyBorder="1"/>
    <xf numFmtId="3" fontId="1" fillId="0" borderId="4" xfId="12" applyNumberFormat="1" applyBorder="1"/>
    <xf numFmtId="3" fontId="4" fillId="6" borderId="4" xfId="12" applyNumberFormat="1" applyFont="1" applyFill="1" applyBorder="1"/>
    <xf numFmtId="3" fontId="3" fillId="0" borderId="4" xfId="12" applyNumberFormat="1" applyFont="1" applyBorder="1"/>
    <xf numFmtId="3" fontId="4" fillId="0" borderId="4" xfId="12" applyNumberFormat="1" applyFont="1" applyBorder="1"/>
    <xf numFmtId="3" fontId="3" fillId="3" borderId="4" xfId="12" applyNumberFormat="1" applyFont="1" applyFill="1" applyBorder="1"/>
    <xf numFmtId="165" fontId="16" fillId="0" borderId="13" xfId="3" applyNumberFormat="1" applyFont="1" applyBorder="1"/>
    <xf numFmtId="165" fontId="3" fillId="0" borderId="0" xfId="3" applyNumberFormat="1" applyFont="1"/>
    <xf numFmtId="0" fontId="3" fillId="0" borderId="11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3" fontId="4" fillId="0" borderId="9" xfId="12" applyNumberFormat="1" applyFont="1" applyBorder="1" applyAlignment="1">
      <alignment vertical="center"/>
    </xf>
    <xf numFmtId="0" fontId="6" fillId="0" borderId="0" xfId="3" applyFont="1"/>
    <xf numFmtId="3" fontId="6" fillId="0" borderId="0" xfId="3" applyNumberFormat="1" applyFont="1"/>
    <xf numFmtId="3" fontId="6" fillId="0" borderId="14" xfId="3" applyNumberFormat="1" applyFont="1" applyBorder="1"/>
    <xf numFmtId="0" fontId="18" fillId="2" borderId="2" xfId="0" applyFont="1" applyFill="1" applyBorder="1" applyAlignment="1">
      <alignment horizontal="center" vertical="center" wrapText="1"/>
    </xf>
    <xf numFmtId="0" fontId="26" fillId="0" borderId="0" xfId="0" applyFont="1"/>
    <xf numFmtId="0" fontId="16" fillId="0" borderId="3" xfId="3" applyFont="1" applyBorder="1" applyAlignment="1">
      <alignment horizontal="center"/>
    </xf>
    <xf numFmtId="0" fontId="16" fillId="0" borderId="7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" fillId="0" borderId="0" xfId="0" applyFont="1"/>
    <xf numFmtId="0" fontId="1" fillId="0" borderId="4" xfId="0" applyFont="1" applyBorder="1"/>
    <xf numFmtId="3" fontId="8" fillId="0" borderId="4" xfId="12" applyNumberFormat="1" applyFont="1" applyBorder="1" applyAlignment="1">
      <alignment horizontal="right"/>
    </xf>
    <xf numFmtId="3" fontId="8" fillId="0" borderId="7" xfId="12" applyNumberFormat="1" applyFont="1" applyBorder="1"/>
    <xf numFmtId="3" fontId="1" fillId="0" borderId="7" xfId="12" applyNumberFormat="1" applyBorder="1"/>
    <xf numFmtId="3" fontId="1" fillId="0" borderId="17" xfId="12" applyNumberFormat="1" applyBorder="1"/>
    <xf numFmtId="3" fontId="8" fillId="0" borderId="17" xfId="12" applyNumberFormat="1" applyFont="1" applyBorder="1"/>
    <xf numFmtId="0" fontId="2" fillId="0" borderId="9" xfId="3" applyBorder="1"/>
    <xf numFmtId="0" fontId="2" fillId="0" borderId="27" xfId="3" applyBorder="1"/>
    <xf numFmtId="3" fontId="3" fillId="0" borderId="17" xfId="3" applyNumberFormat="1" applyFont="1" applyBorder="1"/>
    <xf numFmtId="3" fontId="1" fillId="0" borderId="3" xfId="12" applyNumberFormat="1" applyBorder="1"/>
    <xf numFmtId="3" fontId="4" fillId="0" borderId="3" xfId="12" applyNumberFormat="1" applyFont="1" applyBorder="1"/>
    <xf numFmtId="3" fontId="4" fillId="6" borderId="3" xfId="12" applyNumberFormat="1" applyFont="1" applyFill="1" applyBorder="1"/>
    <xf numFmtId="3" fontId="8" fillId="0" borderId="3" xfId="12" applyNumberFormat="1" applyFont="1" applyBorder="1"/>
    <xf numFmtId="0" fontId="1" fillId="0" borderId="7" xfId="12" applyBorder="1"/>
    <xf numFmtId="0" fontId="3" fillId="0" borderId="7" xfId="3" applyFont="1" applyBorder="1" applyAlignment="1">
      <alignment horizontal="center"/>
    </xf>
    <xf numFmtId="3" fontId="3" fillId="0" borderId="7" xfId="3" applyNumberFormat="1" applyFont="1" applyBorder="1"/>
    <xf numFmtId="0" fontId="3" fillId="0" borderId="19" xfId="3" applyFont="1" applyBorder="1" applyAlignment="1">
      <alignment horizontal="center" vertical="center" wrapText="1"/>
    </xf>
    <xf numFmtId="3" fontId="2" fillId="0" borderId="3" xfId="3" applyNumberFormat="1" applyBorder="1"/>
    <xf numFmtId="3" fontId="3" fillId="0" borderId="3" xfId="3" applyNumberFormat="1" applyFont="1" applyBorder="1"/>
    <xf numFmtId="3" fontId="2" fillId="0" borderId="5" xfId="3" applyNumberFormat="1" applyBorder="1"/>
    <xf numFmtId="3" fontId="2" fillId="0" borderId="7" xfId="3" applyNumberFormat="1" applyBorder="1"/>
    <xf numFmtId="0" fontId="8" fillId="0" borderId="19" xfId="3" applyFont="1" applyBorder="1" applyAlignment="1">
      <alignment horizontal="center" vertical="center" wrapText="1"/>
    </xf>
    <xf numFmtId="3" fontId="3" fillId="6" borderId="4" xfId="12" applyNumberFormat="1" applyFont="1" applyFill="1" applyBorder="1"/>
    <xf numFmtId="3" fontId="1" fillId="6" borderId="4" xfId="12" applyNumberFormat="1" applyFill="1" applyBorder="1"/>
    <xf numFmtId="3" fontId="3" fillId="0" borderId="4" xfId="12" applyNumberFormat="1" applyFont="1" applyBorder="1" applyAlignment="1">
      <alignment horizontal="right"/>
    </xf>
    <xf numFmtId="3" fontId="3" fillId="0" borderId="7" xfId="3" applyNumberFormat="1" applyFont="1" applyBorder="1" applyAlignment="1">
      <alignment horizontal="center"/>
    </xf>
    <xf numFmtId="3" fontId="3" fillId="0" borderId="3" xfId="3" applyNumberFormat="1" applyFont="1" applyBorder="1" applyAlignment="1">
      <alignment horizontal="center"/>
    </xf>
    <xf numFmtId="0" fontId="1" fillId="0" borderId="4" xfId="12" applyBorder="1"/>
    <xf numFmtId="3" fontId="4" fillId="0" borderId="4" xfId="12" applyNumberFormat="1" applyFont="1" applyBorder="1" applyAlignment="1">
      <alignment vertical="center"/>
    </xf>
    <xf numFmtId="3" fontId="3" fillId="0" borderId="5" xfId="3" applyNumberFormat="1" applyFont="1" applyBorder="1"/>
    <xf numFmtId="0" fontId="1" fillId="0" borderId="0" xfId="3" applyFont="1" applyAlignment="1">
      <alignment horizontal="center"/>
    </xf>
    <xf numFmtId="0" fontId="1" fillId="0" borderId="0" xfId="3" applyFont="1"/>
    <xf numFmtId="0" fontId="29" fillId="0" borderId="0" xfId="3" applyFont="1" applyAlignment="1">
      <alignment vertical="center"/>
    </xf>
    <xf numFmtId="3" fontId="8" fillId="0" borderId="4" xfId="3" applyNumberFormat="1" applyFont="1" applyBorder="1"/>
    <xf numFmtId="0" fontId="2" fillId="0" borderId="11" xfId="3" applyBorder="1"/>
    <xf numFmtId="0" fontId="2" fillId="0" borderId="10" xfId="3" applyBorder="1"/>
    <xf numFmtId="0" fontId="2" fillId="0" borderId="21" xfId="3" applyBorder="1"/>
    <xf numFmtId="0" fontId="2" fillId="0" borderId="15" xfId="3" applyBorder="1"/>
    <xf numFmtId="0" fontId="3" fillId="0" borderId="10" xfId="3" applyFont="1" applyBorder="1"/>
    <xf numFmtId="49" fontId="23" fillId="0" borderId="4" xfId="3" applyNumberFormat="1" applyFont="1" applyBorder="1" applyAlignment="1">
      <alignment horizontal="center"/>
    </xf>
    <xf numFmtId="49" fontId="23" fillId="0" borderId="4" xfId="3" applyNumberFormat="1" applyFont="1" applyBorder="1"/>
    <xf numFmtId="49" fontId="25" fillId="0" borderId="7" xfId="3" applyNumberFormat="1" applyFont="1" applyBorder="1" applyAlignment="1">
      <alignment vertical="center"/>
    </xf>
    <xf numFmtId="49" fontId="25" fillId="0" borderId="11" xfId="3" applyNumberFormat="1" applyFont="1" applyBorder="1"/>
    <xf numFmtId="49" fontId="25" fillId="0" borderId="4" xfId="3" applyNumberFormat="1" applyFont="1" applyBorder="1"/>
    <xf numFmtId="49" fontId="25" fillId="0" borderId="4" xfId="3" applyNumberFormat="1" applyFont="1" applyBorder="1" applyAlignment="1">
      <alignment vertical="center" wrapText="1"/>
    </xf>
    <xf numFmtId="0" fontId="3" fillId="0" borderId="7" xfId="3" applyFont="1" applyBorder="1" applyAlignment="1">
      <alignment horizontal="left"/>
    </xf>
    <xf numFmtId="0" fontId="4" fillId="0" borderId="7" xfId="3" applyFont="1" applyBorder="1" applyAlignment="1">
      <alignment horizontal="left"/>
    </xf>
    <xf numFmtId="0" fontId="1" fillId="0" borderId="7" xfId="3" applyFont="1" applyBorder="1"/>
    <xf numFmtId="0" fontId="4" fillId="0" borderId="7" xfId="3" applyFont="1" applyBorder="1"/>
    <xf numFmtId="0" fontId="4" fillId="0" borderId="7" xfId="3" applyFont="1" applyBorder="1" applyAlignment="1">
      <alignment vertical="center" wrapText="1"/>
    </xf>
    <xf numFmtId="0" fontId="10" fillId="0" borderId="7" xfId="3" applyFont="1" applyBorder="1"/>
    <xf numFmtId="0" fontId="0" fillId="0" borderId="20" xfId="0" applyBorder="1" applyAlignment="1">
      <alignment wrapText="1"/>
    </xf>
    <xf numFmtId="0" fontId="1" fillId="0" borderId="0" xfId="12"/>
    <xf numFmtId="0" fontId="1" fillId="0" borderId="3" xfId="12" applyBorder="1"/>
    <xf numFmtId="0" fontId="25" fillId="0" borderId="4" xfId="12" applyFont="1" applyBorder="1" applyAlignment="1">
      <alignment horizontal="center"/>
    </xf>
    <xf numFmtId="0" fontId="15" fillId="0" borderId="4" xfId="12" applyFont="1" applyBorder="1" applyAlignment="1">
      <alignment horizontal="center"/>
    </xf>
    <xf numFmtId="3" fontId="6" fillId="5" borderId="17" xfId="12" applyNumberFormat="1" applyFont="1" applyFill="1" applyBorder="1"/>
    <xf numFmtId="0" fontId="0" fillId="0" borderId="7" xfId="0" applyBorder="1"/>
    <xf numFmtId="0" fontId="2" fillId="0" borderId="20" xfId="0" applyFont="1" applyBorder="1" applyAlignment="1">
      <alignment wrapText="1"/>
    </xf>
    <xf numFmtId="0" fontId="1" fillId="0" borderId="7" xfId="3" applyFont="1" applyBorder="1" applyAlignment="1">
      <alignment wrapText="1"/>
    </xf>
    <xf numFmtId="0" fontId="2" fillId="0" borderId="20" xfId="3" applyBorder="1"/>
    <xf numFmtId="0" fontId="21" fillId="0" borderId="0" xfId="0" applyFont="1"/>
    <xf numFmtId="3" fontId="21" fillId="0" borderId="0" xfId="0" applyNumberFormat="1" applyFont="1"/>
    <xf numFmtId="3" fontId="26" fillId="0" borderId="0" xfId="0" applyNumberFormat="1" applyFont="1"/>
    <xf numFmtId="3" fontId="32" fillId="0" borderId="0" xfId="0" applyNumberFormat="1" applyFont="1"/>
    <xf numFmtId="0" fontId="8" fillId="0" borderId="7" xfId="12" applyFont="1" applyBorder="1" applyAlignment="1">
      <alignment horizontal="right"/>
    </xf>
    <xf numFmtId="3" fontId="3" fillId="0" borderId="3" xfId="12" applyNumberFormat="1" applyFont="1" applyBorder="1"/>
    <xf numFmtId="3" fontId="3" fillId="3" borderId="3" xfId="12" applyNumberFormat="1" applyFont="1" applyFill="1" applyBorder="1"/>
    <xf numFmtId="3" fontId="3" fillId="0" borderId="3" xfId="12" applyNumberFormat="1" applyFont="1" applyBorder="1" applyAlignment="1">
      <alignment horizontal="right"/>
    </xf>
    <xf numFmtId="3" fontId="3" fillId="0" borderId="9" xfId="12" applyNumberFormat="1" applyFont="1" applyBorder="1" applyAlignment="1">
      <alignment horizontal="right"/>
    </xf>
    <xf numFmtId="3" fontId="3" fillId="6" borderId="3" xfId="12" applyNumberFormat="1" applyFont="1" applyFill="1" applyBorder="1"/>
    <xf numFmtId="3" fontId="1" fillId="6" borderId="3" xfId="12" applyNumberFormat="1" applyFill="1" applyBorder="1"/>
    <xf numFmtId="0" fontId="3" fillId="0" borderId="4" xfId="12" applyFont="1" applyBorder="1" applyAlignment="1">
      <alignment horizontal="right"/>
    </xf>
    <xf numFmtId="3" fontId="4" fillId="0" borderId="3" xfId="12" applyNumberFormat="1" applyFont="1" applyBorder="1" applyAlignment="1">
      <alignment vertical="center"/>
    </xf>
    <xf numFmtId="3" fontId="3" fillId="0" borderId="25" xfId="12" applyNumberFormat="1" applyFont="1" applyBorder="1"/>
    <xf numFmtId="0" fontId="16" fillId="0" borderId="17" xfId="3" applyFont="1" applyBorder="1" applyAlignment="1">
      <alignment horizontal="center"/>
    </xf>
    <xf numFmtId="0" fontId="3" fillId="0" borderId="17" xfId="3" applyFont="1" applyBorder="1" applyAlignment="1">
      <alignment horizontal="center"/>
    </xf>
    <xf numFmtId="3" fontId="3" fillId="0" borderId="17" xfId="12" applyNumberFormat="1" applyFont="1" applyBorder="1" applyAlignment="1">
      <alignment horizontal="right"/>
    </xf>
    <xf numFmtId="3" fontId="3" fillId="0" borderId="17" xfId="12" applyNumberFormat="1" applyFont="1" applyBorder="1"/>
    <xf numFmtId="3" fontId="4" fillId="0" borderId="17" xfId="12" applyNumberFormat="1" applyFont="1" applyBorder="1"/>
    <xf numFmtId="3" fontId="4" fillId="0" borderId="17" xfId="12" applyNumberFormat="1" applyFont="1" applyBorder="1" applyAlignment="1">
      <alignment vertical="center"/>
    </xf>
    <xf numFmtId="0" fontId="2" fillId="0" borderId="24" xfId="3" applyBorder="1"/>
    <xf numFmtId="0" fontId="19" fillId="0" borderId="21" xfId="12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3" fontId="8" fillId="0" borderId="17" xfId="3" applyNumberFormat="1" applyFont="1" applyBorder="1"/>
    <xf numFmtId="4" fontId="1" fillId="0" borderId="0" xfId="13" applyNumberFormat="1" applyFont="1" applyFill="1"/>
    <xf numFmtId="4" fontId="0" fillId="0" borderId="0" xfId="0" applyNumberFormat="1"/>
    <xf numFmtId="164" fontId="0" fillId="0" borderId="0" xfId="0" applyNumberFormat="1"/>
    <xf numFmtId="4" fontId="6" fillId="0" borderId="0" xfId="0" applyNumberFormat="1" applyFont="1"/>
    <xf numFmtId="4" fontId="8" fillId="0" borderId="0" xfId="14" applyNumberFormat="1" applyFont="1" applyFill="1"/>
    <xf numFmtId="4" fontId="1" fillId="0" borderId="0" xfId="0" applyNumberFormat="1" applyFont="1"/>
    <xf numFmtId="4" fontId="22" fillId="0" borderId="0" xfId="2" applyNumberFormat="1" applyFill="1"/>
    <xf numFmtId="4" fontId="21" fillId="0" borderId="0" xfId="0" applyNumberFormat="1" applyFont="1"/>
    <xf numFmtId="4" fontId="31" fillId="0" borderId="0" xfId="2" applyNumberFormat="1" applyFont="1" applyFill="1"/>
    <xf numFmtId="0" fontId="0" fillId="0" borderId="20" xfId="0" applyBorder="1"/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/>
    <xf numFmtId="49" fontId="25" fillId="0" borderId="4" xfId="3" applyNumberFormat="1" applyFont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3" fontId="8" fillId="5" borderId="4" xfId="0" applyNumberFormat="1" applyFont="1" applyFill="1" applyBorder="1" applyAlignment="1">
      <alignment vertical="center"/>
    </xf>
    <xf numFmtId="3" fontId="18" fillId="5" borderId="4" xfId="0" applyNumberFormat="1" applyFont="1" applyFill="1" applyBorder="1" applyAlignment="1">
      <alignment vertical="center"/>
    </xf>
    <xf numFmtId="0" fontId="8" fillId="5" borderId="4" xfId="0" applyFont="1" applyFill="1" applyBorder="1" applyAlignment="1">
      <alignment vertical="center" wrapText="1"/>
    </xf>
    <xf numFmtId="3" fontId="8" fillId="5" borderId="7" xfId="0" applyNumberFormat="1" applyFont="1" applyFill="1" applyBorder="1" applyAlignment="1">
      <alignment vertical="center"/>
    </xf>
    <xf numFmtId="3" fontId="18" fillId="5" borderId="7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33" fillId="0" borderId="4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4" fillId="0" borderId="4" xfId="0" applyFont="1" applyBorder="1" applyAlignment="1">
      <alignment vertical="center" wrapText="1"/>
    </xf>
    <xf numFmtId="0" fontId="34" fillId="0" borderId="4" xfId="0" applyFont="1" applyBorder="1" applyAlignment="1">
      <alignment vertical="center"/>
    </xf>
    <xf numFmtId="0" fontId="33" fillId="0" borderId="4" xfId="0" applyFont="1" applyBorder="1" applyAlignment="1">
      <alignment vertical="center" wrapText="1"/>
    </xf>
    <xf numFmtId="0" fontId="21" fillId="0" borderId="3" xfId="0" applyFont="1" applyBorder="1" applyAlignment="1">
      <alignment horizontal="right" vertical="center"/>
    </xf>
    <xf numFmtId="0" fontId="35" fillId="0" borderId="4" xfId="0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3" fontId="30" fillId="0" borderId="7" xfId="0" applyNumberFormat="1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33" fillId="0" borderId="11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8" fillId="5" borderId="4" xfId="1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right" vertical="center"/>
    </xf>
    <xf numFmtId="0" fontId="36" fillId="0" borderId="4" xfId="0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27" fillId="0" borderId="7" xfId="0" applyNumberFormat="1" applyFont="1" applyBorder="1" applyAlignment="1">
      <alignment vertical="center"/>
    </xf>
    <xf numFmtId="0" fontId="35" fillId="0" borderId="4" xfId="0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3" fontId="29" fillId="0" borderId="7" xfId="0" applyNumberFormat="1" applyFont="1" applyBorder="1" applyAlignment="1">
      <alignment vertical="center"/>
    </xf>
    <xf numFmtId="3" fontId="32" fillId="0" borderId="7" xfId="0" applyNumberFormat="1" applyFont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35" fillId="0" borderId="4" xfId="11" applyFont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3" fontId="8" fillId="5" borderId="23" xfId="0" applyNumberFormat="1" applyFont="1" applyFill="1" applyBorder="1" applyAlignment="1">
      <alignment vertical="center"/>
    </xf>
    <xf numFmtId="3" fontId="18" fillId="5" borderId="23" xfId="0" applyNumberFormat="1" applyFont="1" applyFill="1" applyBorder="1" applyAlignment="1">
      <alignment vertical="center"/>
    </xf>
    <xf numFmtId="3" fontId="8" fillId="0" borderId="9" xfId="12" applyNumberFormat="1" applyFont="1" applyBorder="1"/>
    <xf numFmtId="3" fontId="8" fillId="0" borderId="9" xfId="12" applyNumberFormat="1" applyFont="1" applyBorder="1" applyAlignment="1">
      <alignment horizontal="right"/>
    </xf>
    <xf numFmtId="3" fontId="2" fillId="0" borderId="27" xfId="3" applyNumberFormat="1" applyBorder="1"/>
    <xf numFmtId="3" fontId="3" fillId="0" borderId="9" xfId="3" applyNumberFormat="1" applyFont="1" applyBorder="1" applyAlignment="1">
      <alignment horizontal="center"/>
    </xf>
    <xf numFmtId="3" fontId="3" fillId="0" borderId="27" xfId="3" applyNumberFormat="1" applyFont="1" applyBorder="1"/>
    <xf numFmtId="3" fontId="3" fillId="0" borderId="20" xfId="12" applyNumberFormat="1" applyFont="1" applyBorder="1"/>
    <xf numFmtId="3" fontId="3" fillId="6" borderId="9" xfId="12" applyNumberFormat="1" applyFont="1" applyFill="1" applyBorder="1"/>
    <xf numFmtId="3" fontId="4" fillId="6" borderId="9" xfId="12" applyNumberFormat="1" applyFont="1" applyFill="1" applyBorder="1"/>
    <xf numFmtId="3" fontId="1" fillId="6" borderId="9" xfId="12" applyNumberFormat="1" applyFill="1" applyBorder="1"/>
    <xf numFmtId="0" fontId="12" fillId="5" borderId="22" xfId="3" applyFont="1" applyFill="1" applyBorder="1" applyAlignment="1">
      <alignment horizontal="center" vertical="center" wrapText="1"/>
    </xf>
    <xf numFmtId="3" fontId="12" fillId="5" borderId="17" xfId="3" applyNumberFormat="1" applyFont="1" applyFill="1" applyBorder="1" applyAlignment="1">
      <alignment horizontal="right"/>
    </xf>
    <xf numFmtId="3" fontId="12" fillId="5" borderId="17" xfId="3" applyNumberFormat="1" applyFont="1" applyFill="1" applyBorder="1"/>
    <xf numFmtId="3" fontId="6" fillId="5" borderId="17" xfId="3" applyNumberFormat="1" applyFont="1" applyFill="1" applyBorder="1"/>
    <xf numFmtId="0" fontId="6" fillId="5" borderId="24" xfId="3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7" xfId="12" applyFont="1" applyBorder="1" applyAlignment="1">
      <alignment horizontal="center" vertical="center" wrapText="1"/>
    </xf>
    <xf numFmtId="4" fontId="38" fillId="0" borderId="0" xfId="5" applyNumberFormat="1" applyFont="1"/>
    <xf numFmtId="3" fontId="8" fillId="0" borderId="7" xfId="3" applyNumberFormat="1" applyFont="1" applyBorder="1"/>
    <xf numFmtId="0" fontId="1" fillId="0" borderId="17" xfId="12" applyBorder="1"/>
    <xf numFmtId="0" fontId="8" fillId="0" borderId="17" xfId="12" applyFont="1" applyBorder="1" applyAlignment="1">
      <alignment horizontal="right"/>
    </xf>
    <xf numFmtId="0" fontId="16" fillId="5" borderId="17" xfId="3" applyFont="1" applyFill="1" applyBorder="1" applyAlignment="1">
      <alignment horizontal="center"/>
    </xf>
    <xf numFmtId="0" fontId="12" fillId="5" borderId="17" xfId="3" applyFont="1" applyFill="1" applyBorder="1" applyAlignment="1">
      <alignment horizontal="center"/>
    </xf>
    <xf numFmtId="3" fontId="12" fillId="5" borderId="17" xfId="4" applyNumberFormat="1" applyFont="1" applyFill="1" applyBorder="1"/>
    <xf numFmtId="3" fontId="6" fillId="5" borderId="17" xfId="4" applyNumberFormat="1" applyFont="1" applyFill="1" applyBorder="1"/>
    <xf numFmtId="3" fontId="6" fillId="5" borderId="24" xfId="3" applyNumberFormat="1" applyFont="1" applyFill="1" applyBorder="1"/>
    <xf numFmtId="0" fontId="12" fillId="5" borderId="18" xfId="3" applyFont="1" applyFill="1" applyBorder="1" applyAlignment="1">
      <alignment horizontal="center"/>
    </xf>
    <xf numFmtId="3" fontId="12" fillId="5" borderId="18" xfId="3" applyNumberFormat="1" applyFont="1" applyFill="1" applyBorder="1" applyAlignment="1">
      <alignment horizontal="right"/>
    </xf>
    <xf numFmtId="3" fontId="6" fillId="5" borderId="18" xfId="3" applyNumberFormat="1" applyFont="1" applyFill="1" applyBorder="1"/>
    <xf numFmtId="3" fontId="12" fillId="5" borderId="18" xfId="3" applyNumberFormat="1" applyFont="1" applyFill="1" applyBorder="1"/>
    <xf numFmtId="3" fontId="12" fillId="5" borderId="18" xfId="4" applyNumberFormat="1" applyFont="1" applyFill="1" applyBorder="1"/>
    <xf numFmtId="0" fontId="6" fillId="5" borderId="17" xfId="3" applyFont="1" applyFill="1" applyBorder="1"/>
    <xf numFmtId="3" fontId="8" fillId="0" borderId="3" xfId="3" applyNumberFormat="1" applyFont="1" applyBorder="1"/>
    <xf numFmtId="3" fontId="18" fillId="5" borderId="17" xfId="3" applyNumberFormat="1" applyFont="1" applyFill="1" applyBorder="1"/>
    <xf numFmtId="3" fontId="12" fillId="5" borderId="17" xfId="3" applyNumberFormat="1" applyFont="1" applyFill="1" applyBorder="1" applyAlignment="1">
      <alignment horizontal="center"/>
    </xf>
    <xf numFmtId="3" fontId="12" fillId="5" borderId="17" xfId="12" applyNumberFormat="1" applyFont="1" applyFill="1" applyBorder="1"/>
    <xf numFmtId="0" fontId="12" fillId="5" borderId="17" xfId="3" applyFont="1" applyFill="1" applyBorder="1" applyAlignment="1">
      <alignment horizontal="right"/>
    </xf>
    <xf numFmtId="3" fontId="6" fillId="5" borderId="17" xfId="4" applyNumberFormat="1" applyFont="1" applyFill="1" applyBorder="1" applyAlignment="1">
      <alignment vertical="center"/>
    </xf>
    <xf numFmtId="3" fontId="12" fillId="5" borderId="24" xfId="3" applyNumberFormat="1" applyFont="1" applyFill="1" applyBorder="1"/>
    <xf numFmtId="0" fontId="35" fillId="0" borderId="4" xfId="0" applyFont="1" applyBorder="1" applyAlignment="1">
      <alignment wrapText="1"/>
    </xf>
    <xf numFmtId="0" fontId="3" fillId="2" borderId="16" xfId="12" applyFont="1" applyFill="1" applyBorder="1" applyAlignment="1">
      <alignment horizontal="center" vertical="center" wrapText="1"/>
    </xf>
    <xf numFmtId="4" fontId="18" fillId="5" borderId="17" xfId="0" applyNumberFormat="1" applyFont="1" applyFill="1" applyBorder="1" applyAlignment="1">
      <alignment vertical="center"/>
    </xf>
    <xf numFmtId="4" fontId="8" fillId="5" borderId="17" xfId="0" applyNumberFormat="1" applyFont="1" applyFill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21" fillId="0" borderId="17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8" fillId="5" borderId="38" xfId="0" applyNumberFormat="1" applyFont="1" applyFill="1" applyBorder="1" applyAlignment="1">
      <alignment vertical="center"/>
    </xf>
    <xf numFmtId="3" fontId="39" fillId="0" borderId="0" xfId="0" applyNumberFormat="1" applyFont="1"/>
    <xf numFmtId="4" fontId="39" fillId="0" borderId="0" xfId="5" applyNumberFormat="1" applyFont="1"/>
    <xf numFmtId="0" fontId="1" fillId="0" borderId="0" xfId="0" applyFont="1" applyAlignment="1">
      <alignment horizontal="left"/>
    </xf>
    <xf numFmtId="3" fontId="1" fillId="0" borderId="39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16" fillId="0" borderId="42" xfId="12" applyFont="1" applyBorder="1" applyAlignment="1">
      <alignment horizontal="center"/>
    </xf>
    <xf numFmtId="4" fontId="24" fillId="0" borderId="42" xfId="3" applyNumberFormat="1" applyFont="1" applyBorder="1" applyAlignment="1">
      <alignment horizontal="center"/>
    </xf>
    <xf numFmtId="4" fontId="24" fillId="0" borderId="42" xfId="3" applyNumberFormat="1" applyFont="1" applyBorder="1"/>
    <xf numFmtId="4" fontId="17" fillId="0" borderId="42" xfId="3" applyNumberFormat="1" applyFont="1" applyBorder="1"/>
    <xf numFmtId="4" fontId="17" fillId="0" borderId="43" xfId="3" applyNumberFormat="1" applyFont="1" applyBorder="1"/>
    <xf numFmtId="4" fontId="17" fillId="0" borderId="42" xfId="12" applyNumberFormat="1" applyFont="1" applyBorder="1"/>
    <xf numFmtId="4" fontId="24" fillId="0" borderId="43" xfId="3" applyNumberFormat="1" applyFont="1" applyBorder="1"/>
    <xf numFmtId="3" fontId="1" fillId="0" borderId="0" xfId="3" applyNumberFormat="1" applyFont="1" applyAlignment="1">
      <alignment horizontal="center"/>
    </xf>
    <xf numFmtId="0" fontId="3" fillId="0" borderId="3" xfId="12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35" fillId="7" borderId="4" xfId="0" applyFont="1" applyFill="1" applyBorder="1" applyAlignment="1">
      <alignment wrapText="1"/>
    </xf>
    <xf numFmtId="3" fontId="30" fillId="7" borderId="7" xfId="0" applyNumberFormat="1" applyFont="1" applyFill="1" applyBorder="1" applyAlignment="1">
      <alignment vertical="center"/>
    </xf>
    <xf numFmtId="3" fontId="8" fillId="0" borderId="9" xfId="3" applyNumberFormat="1" applyFont="1" applyBorder="1"/>
    <xf numFmtId="0" fontId="8" fillId="0" borderId="25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8" fillId="5" borderId="12" xfId="0" applyFont="1" applyFill="1" applyBorder="1" applyAlignment="1">
      <alignment horizontal="right" vertical="center" wrapText="1"/>
    </xf>
    <xf numFmtId="0" fontId="18" fillId="5" borderId="26" xfId="0" applyFont="1" applyFill="1" applyBorder="1" applyAlignment="1">
      <alignment horizontal="right" vertical="center" wrapText="1"/>
    </xf>
    <xf numFmtId="166" fontId="5" fillId="0" borderId="13" xfId="1" applyNumberFormat="1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8" fillId="0" borderId="31" xfId="12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5" borderId="32" xfId="3" applyFont="1" applyFill="1" applyBorder="1" applyAlignment="1">
      <alignment horizontal="left" vertical="center"/>
    </xf>
    <xf numFmtId="0" fontId="9" fillId="5" borderId="33" xfId="3" applyFont="1" applyFill="1" applyBorder="1" applyAlignment="1">
      <alignment horizontal="left" vertical="center"/>
    </xf>
    <xf numFmtId="0" fontId="9" fillId="5" borderId="34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right"/>
    </xf>
    <xf numFmtId="0" fontId="28" fillId="0" borderId="36" xfId="12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3" fillId="0" borderId="29" xfId="3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16" fillId="0" borderId="30" xfId="3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8" fillId="0" borderId="30" xfId="3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30" xfId="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30" xfId="3" applyFont="1" applyBorder="1" applyAlignment="1">
      <alignment horizontal="center" vertical="center" wrapText="1"/>
    </xf>
    <xf numFmtId="4" fontId="24" fillId="0" borderId="40" xfId="12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3" fillId="0" borderId="30" xfId="3" applyFont="1" applyBorder="1" applyAlignment="1">
      <alignment horizontal="center" vertical="center" textRotation="90" wrapText="1"/>
    </xf>
    <xf numFmtId="0" fontId="0" fillId="0" borderId="34" xfId="0" applyBorder="1"/>
    <xf numFmtId="0" fontId="8" fillId="0" borderId="30" xfId="3" applyFont="1" applyBorder="1" applyAlignment="1">
      <alignment horizontal="center" vertical="center" wrapText="1"/>
    </xf>
    <xf numFmtId="0" fontId="24" fillId="0" borderId="35" xfId="3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0" borderId="30" xfId="3" applyFont="1" applyBorder="1" applyAlignment="1">
      <alignment horizontal="center" vertical="center" textRotation="90" wrapText="1"/>
    </xf>
    <xf numFmtId="0" fontId="24" fillId="0" borderId="30" xfId="3" applyFont="1" applyBorder="1" applyAlignment="1">
      <alignment horizontal="center" vertical="center" wrapText="1"/>
    </xf>
    <xf numFmtId="0" fontId="0" fillId="0" borderId="33" xfId="0" applyBorder="1"/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</cellXfs>
  <cellStyles count="15">
    <cellStyle name="Comma_izvrsenje300903-s planom 2" xfId="1" xr:uid="{00000000-0005-0000-0000-000000000000}"/>
    <cellStyle name="Loše" xfId="2" builtinId="27"/>
    <cellStyle name="Normal_sablon1-230704" xfId="3" xr:uid="{00000000-0005-0000-0000-000002000000}"/>
    <cellStyle name="Normal_sablon1-230704 2" xfId="4" xr:uid="{00000000-0005-0000-0000-000003000000}"/>
    <cellStyle name="Normal_sablon1-230704 2 2 2" xfId="12" xr:uid="{00000000-0005-0000-0000-000004000000}"/>
    <cellStyle name="Normalno" xfId="0" builtinId="0"/>
    <cellStyle name="Obično 2" xfId="7" xr:uid="{00000000-0005-0000-0000-000006000000}"/>
    <cellStyle name="Obično 2 2" xfId="11" xr:uid="{00000000-0005-0000-0000-000007000000}"/>
    <cellStyle name="Obično 3" xfId="9" xr:uid="{00000000-0005-0000-0000-000008000000}"/>
    <cellStyle name="Postotak" xfId="5" builtinId="5"/>
    <cellStyle name="Zarez" xfId="14" builtinId="3"/>
    <cellStyle name="Zarez 2" xfId="6" xr:uid="{00000000-0005-0000-0000-00000B000000}"/>
    <cellStyle name="Zarez 2 2" xfId="8" xr:uid="{00000000-0005-0000-0000-00000C000000}"/>
    <cellStyle name="Zarez 2 2 2" xfId="13" xr:uid="{00000000-0005-0000-0000-00000D000000}"/>
    <cellStyle name="Zarez 2 3" xfId="10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/>
  <dimension ref="B1:Q96"/>
  <sheetViews>
    <sheetView topLeftCell="A30" zoomScaleNormal="100" zoomScaleSheetLayoutView="130" workbookViewId="0">
      <selection activeCell="L35" sqref="L35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346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43</v>
      </c>
      <c r="C7" s="6" t="s">
        <v>4</v>
      </c>
      <c r="D7" s="6" t="s">
        <v>5</v>
      </c>
      <c r="E7" s="173" t="s">
        <v>386</v>
      </c>
      <c r="F7" s="4"/>
      <c r="G7" s="4"/>
      <c r="H7" s="4"/>
      <c r="I7" s="4"/>
      <c r="J7" s="4"/>
      <c r="K7" s="43"/>
      <c r="L7" s="3"/>
      <c r="M7" s="4"/>
      <c r="N7" s="315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SUM(I9:I12)</f>
        <v>393710</v>
      </c>
      <c r="J8" s="117">
        <f t="shared" ref="J8:K8" si="1">SUM(J9:J12)</f>
        <v>393710</v>
      </c>
      <c r="K8" s="113">
        <f t="shared" si="1"/>
        <v>174585</v>
      </c>
      <c r="L8" s="200">
        <f>SUM(L9:L12)</f>
        <v>0</v>
      </c>
      <c r="M8" s="117">
        <f>SUM(M9:M12)</f>
        <v>0</v>
      </c>
      <c r="N8" s="316">
        <f>SUM(N9:N12)</f>
        <v>0</v>
      </c>
      <c r="O8" s="350">
        <f t="shared" ref="O8:O37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5">
        <v>337590</v>
      </c>
      <c r="J9" s="115">
        <v>337590</v>
      </c>
      <c r="K9" s="110">
        <v>154999</v>
      </c>
      <c r="L9" s="143"/>
      <c r="M9" s="115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5">
        <v>56120</v>
      </c>
      <c r="J10" s="115">
        <v>56120</v>
      </c>
      <c r="K10" s="110">
        <v>19586</v>
      </c>
      <c r="L10" s="143"/>
      <c r="M10" s="115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">
      <c r="B12" s="9"/>
      <c r="C12" s="10"/>
      <c r="D12" s="10"/>
      <c r="E12" s="10"/>
      <c r="F12" s="83"/>
      <c r="G12" s="95"/>
      <c r="H12" s="20"/>
      <c r="I12" s="115"/>
      <c r="J12" s="115"/>
      <c r="K12" s="110"/>
      <c r="L12" s="143"/>
      <c r="M12" s="115"/>
      <c r="N12" s="317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K13" si="4">I14</f>
        <v>35950</v>
      </c>
      <c r="J13" s="117">
        <f t="shared" si="4"/>
        <v>35950</v>
      </c>
      <c r="K13" s="113">
        <f t="shared" si="4"/>
        <v>16275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5">
        <v>35950</v>
      </c>
      <c r="J14" s="115">
        <v>35950</v>
      </c>
      <c r="K14" s="110">
        <v>16275</v>
      </c>
      <c r="L14" s="143"/>
      <c r="M14" s="115"/>
      <c r="N14" s="317">
        <f>SUM(L14:M14)</f>
        <v>0</v>
      </c>
      <c r="O14" s="351">
        <f t="shared" si="2"/>
        <v>0</v>
      </c>
    </row>
    <row r="15" spans="2:17" ht="12.95" customHeight="1" x14ac:dyDescent="0.2">
      <c r="B15" s="9"/>
      <c r="C15" s="10"/>
      <c r="D15" s="10"/>
      <c r="E15" s="10"/>
      <c r="F15" s="83"/>
      <c r="G15" s="95"/>
      <c r="H15" s="20"/>
      <c r="I15" s="115"/>
      <c r="J15" s="115"/>
      <c r="K15" s="110"/>
      <c r="L15" s="143"/>
      <c r="M15" s="115"/>
      <c r="N15" s="304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" si="5">SUM(I17:I26)</f>
        <v>92840</v>
      </c>
      <c r="J16" s="119">
        <f t="shared" ref="J16:K16" si="6">SUM(J17:J26)</f>
        <v>92840</v>
      </c>
      <c r="K16" s="111">
        <f t="shared" si="6"/>
        <v>50954</v>
      </c>
      <c r="L16" s="201">
        <f>SUM(L17:L26)</f>
        <v>0</v>
      </c>
      <c r="M16" s="119">
        <f>SUM(M17:M26)</f>
        <v>0</v>
      </c>
      <c r="N16" s="303">
        <f>SUM(N17:N26)</f>
        <v>0</v>
      </c>
      <c r="O16" s="350">
        <f t="shared" si="2"/>
        <v>0</v>
      </c>
      <c r="Q16" s="37"/>
    </row>
    <row r="17" spans="2:15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5">
        <v>3000</v>
      </c>
      <c r="J17" s="115">
        <v>3000</v>
      </c>
      <c r="K17" s="110">
        <v>1321</v>
      </c>
      <c r="L17" s="143"/>
      <c r="M17" s="115"/>
      <c r="N17" s="317">
        <f t="shared" ref="N17:N26" si="7">SUM(L17:M17)</f>
        <v>0</v>
      </c>
      <c r="O17" s="351">
        <f t="shared" si="2"/>
        <v>0</v>
      </c>
    </row>
    <row r="18" spans="2:15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5">
        <v>0</v>
      </c>
      <c r="J18" s="115">
        <v>0</v>
      </c>
      <c r="K18" s="110">
        <v>0</v>
      </c>
      <c r="L18" s="143"/>
      <c r="M18" s="115"/>
      <c r="N18" s="317">
        <f t="shared" si="7"/>
        <v>0</v>
      </c>
      <c r="O18" s="351" t="str">
        <f t="shared" si="2"/>
        <v/>
      </c>
    </row>
    <row r="19" spans="2:15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5">
        <v>18000</v>
      </c>
      <c r="J19" s="115">
        <v>18000</v>
      </c>
      <c r="K19" s="110">
        <v>6915</v>
      </c>
      <c r="L19" s="143"/>
      <c r="M19" s="115"/>
      <c r="N19" s="317">
        <f t="shared" si="7"/>
        <v>0</v>
      </c>
      <c r="O19" s="351">
        <f t="shared" si="2"/>
        <v>0</v>
      </c>
    </row>
    <row r="20" spans="2:15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5">
        <v>1000</v>
      </c>
      <c r="J20" s="115">
        <v>1000</v>
      </c>
      <c r="K20" s="110">
        <v>672</v>
      </c>
      <c r="L20" s="143"/>
      <c r="M20" s="115"/>
      <c r="N20" s="317">
        <f t="shared" si="7"/>
        <v>0</v>
      </c>
      <c r="O20" s="351">
        <f t="shared" si="2"/>
        <v>0</v>
      </c>
    </row>
    <row r="21" spans="2:15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5">
        <v>0</v>
      </c>
      <c r="J21" s="115">
        <v>0</v>
      </c>
      <c r="K21" s="110">
        <v>0</v>
      </c>
      <c r="L21" s="143"/>
      <c r="M21" s="115"/>
      <c r="N21" s="317">
        <f t="shared" si="7"/>
        <v>0</v>
      </c>
      <c r="O21" s="351" t="str">
        <f t="shared" si="2"/>
        <v/>
      </c>
    </row>
    <row r="22" spans="2:15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5">
        <v>0</v>
      </c>
      <c r="J22" s="115">
        <v>0</v>
      </c>
      <c r="K22" s="110">
        <v>0</v>
      </c>
      <c r="L22" s="143"/>
      <c r="M22" s="115"/>
      <c r="N22" s="317">
        <f t="shared" si="7"/>
        <v>0</v>
      </c>
      <c r="O22" s="351" t="str">
        <f t="shared" si="2"/>
        <v/>
      </c>
    </row>
    <row r="23" spans="2:15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5">
        <v>1000</v>
      </c>
      <c r="J23" s="115">
        <v>1000</v>
      </c>
      <c r="K23" s="110">
        <v>351</v>
      </c>
      <c r="L23" s="143"/>
      <c r="M23" s="115"/>
      <c r="N23" s="317">
        <f t="shared" si="7"/>
        <v>0</v>
      </c>
      <c r="O23" s="351">
        <f t="shared" si="2"/>
        <v>0</v>
      </c>
    </row>
    <row r="24" spans="2:15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5">
        <v>0</v>
      </c>
      <c r="J24" s="115">
        <v>0</v>
      </c>
      <c r="K24" s="110">
        <v>0</v>
      </c>
      <c r="L24" s="143"/>
      <c r="M24" s="115"/>
      <c r="N24" s="317">
        <f t="shared" si="7"/>
        <v>0</v>
      </c>
      <c r="O24" s="351" t="str">
        <f t="shared" si="2"/>
        <v/>
      </c>
    </row>
    <row r="25" spans="2:15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8">
        <v>69840</v>
      </c>
      <c r="J25" s="118">
        <v>69840</v>
      </c>
      <c r="K25" s="112">
        <v>41695</v>
      </c>
      <c r="L25" s="144"/>
      <c r="M25" s="118"/>
      <c r="N25" s="317">
        <f t="shared" si="7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5">
        <v>0</v>
      </c>
      <c r="J26" s="115">
        <v>0</v>
      </c>
      <c r="K26" s="110">
        <v>0</v>
      </c>
      <c r="L26" s="143"/>
      <c r="M26" s="115"/>
      <c r="N26" s="317">
        <f t="shared" si="7"/>
        <v>0</v>
      </c>
      <c r="O26" s="351" t="str">
        <f t="shared" si="2"/>
        <v/>
      </c>
    </row>
    <row r="27" spans="2:15" ht="12.95" customHeight="1" x14ac:dyDescent="0.25">
      <c r="B27" s="9"/>
      <c r="C27" s="10"/>
      <c r="D27" s="10"/>
      <c r="E27" s="10"/>
      <c r="F27" s="83"/>
      <c r="G27" s="95"/>
      <c r="H27" s="20"/>
      <c r="I27" s="117"/>
      <c r="J27" s="117"/>
      <c r="K27" s="113"/>
      <c r="L27" s="200"/>
      <c r="M27" s="117"/>
      <c r="N27" s="303"/>
      <c r="O27" s="351" t="str">
        <f t="shared" si="2"/>
        <v/>
      </c>
    </row>
    <row r="28" spans="2:15" s="1" customFormat="1" ht="12.95" customHeight="1" x14ac:dyDescent="0.25">
      <c r="B28" s="11"/>
      <c r="C28" s="7"/>
      <c r="D28" s="7"/>
      <c r="E28" s="7"/>
      <c r="F28" s="82">
        <v>614000</v>
      </c>
      <c r="G28" s="94"/>
      <c r="H28" s="21" t="s">
        <v>84</v>
      </c>
      <c r="I28" s="117">
        <f>SUM(I29:I32)</f>
        <v>5188000</v>
      </c>
      <c r="J28" s="117">
        <f>SUM(J29:J32)</f>
        <v>5188000</v>
      </c>
      <c r="K28" s="113">
        <f t="shared" ref="K28" si="8">SUM(K29:K32)</f>
        <v>1871840</v>
      </c>
      <c r="L28" s="200">
        <f t="shared" ref="L28:M28" si="9">SUM(L29:L32)</f>
        <v>0</v>
      </c>
      <c r="M28" s="117">
        <f t="shared" si="9"/>
        <v>0</v>
      </c>
      <c r="N28" s="303">
        <f t="shared" ref="N28" si="10">SUM(N29:N32)</f>
        <v>0</v>
      </c>
      <c r="O28" s="350">
        <f t="shared" si="2"/>
        <v>0</v>
      </c>
    </row>
    <row r="29" spans="2:15" ht="12.95" customHeight="1" x14ac:dyDescent="0.2">
      <c r="B29" s="9"/>
      <c r="C29" s="10"/>
      <c r="D29" s="20"/>
      <c r="E29" s="20"/>
      <c r="F29" s="83">
        <v>614100</v>
      </c>
      <c r="G29" s="95"/>
      <c r="H29" s="193" t="s">
        <v>464</v>
      </c>
      <c r="I29" s="118">
        <v>1100000</v>
      </c>
      <c r="J29" s="118">
        <v>1100000</v>
      </c>
      <c r="K29" s="112">
        <v>200000</v>
      </c>
      <c r="L29" s="144"/>
      <c r="M29" s="118"/>
      <c r="N29" s="317">
        <f t="shared" ref="N29:N31" si="11">SUM(L29:M29)</f>
        <v>0</v>
      </c>
      <c r="O29" s="351">
        <f t="shared" si="2"/>
        <v>0</v>
      </c>
    </row>
    <row r="30" spans="2:15" ht="12.95" customHeight="1" x14ac:dyDescent="0.2">
      <c r="B30" s="9"/>
      <c r="C30" s="10"/>
      <c r="D30" s="10"/>
      <c r="E30" s="10"/>
      <c r="F30" s="83">
        <v>614200</v>
      </c>
      <c r="G30" s="95" t="s">
        <v>315</v>
      </c>
      <c r="H30" s="181" t="s">
        <v>462</v>
      </c>
      <c r="I30" s="118">
        <v>65000</v>
      </c>
      <c r="J30" s="118">
        <v>65000</v>
      </c>
      <c r="K30" s="112">
        <v>35800</v>
      </c>
      <c r="L30" s="144"/>
      <c r="M30" s="118"/>
      <c r="N30" s="317">
        <f t="shared" si="11"/>
        <v>0</v>
      </c>
      <c r="O30" s="351">
        <f t="shared" si="2"/>
        <v>0</v>
      </c>
    </row>
    <row r="31" spans="2:15" ht="12.95" customHeight="1" x14ac:dyDescent="0.2">
      <c r="B31" s="9"/>
      <c r="C31" s="10"/>
      <c r="D31" s="10"/>
      <c r="E31" s="10"/>
      <c r="F31" s="83">
        <v>614200</v>
      </c>
      <c r="G31" s="95" t="s">
        <v>316</v>
      </c>
      <c r="H31" s="181" t="s">
        <v>463</v>
      </c>
      <c r="I31" s="118">
        <v>3903000</v>
      </c>
      <c r="J31" s="118">
        <v>3903000</v>
      </c>
      <c r="K31" s="112">
        <v>1545530</v>
      </c>
      <c r="L31" s="144"/>
      <c r="M31" s="118"/>
      <c r="N31" s="317">
        <f t="shared" si="11"/>
        <v>0</v>
      </c>
      <c r="O31" s="351">
        <f t="shared" si="2"/>
        <v>0</v>
      </c>
    </row>
    <row r="32" spans="2:15" ht="12.95" customHeight="1" x14ac:dyDescent="0.2">
      <c r="B32" s="9"/>
      <c r="C32" s="10"/>
      <c r="D32" s="10"/>
      <c r="E32" s="10"/>
      <c r="F32" s="83">
        <v>614300</v>
      </c>
      <c r="G32" s="95" t="s">
        <v>433</v>
      </c>
      <c r="H32" s="181" t="s">
        <v>431</v>
      </c>
      <c r="I32" s="118">
        <v>120000</v>
      </c>
      <c r="J32" s="118">
        <v>120000</v>
      </c>
      <c r="K32" s="112">
        <v>90510</v>
      </c>
      <c r="L32" s="144"/>
      <c r="M32" s="118"/>
      <c r="N32" s="317">
        <f t="shared" ref="N32" si="12">SUM(L32:M32)</f>
        <v>0</v>
      </c>
      <c r="O32" s="351">
        <f t="shared" si="2"/>
        <v>0</v>
      </c>
    </row>
    <row r="33" spans="2:16" ht="12.95" customHeight="1" x14ac:dyDescent="0.2">
      <c r="B33" s="9"/>
      <c r="C33" s="10"/>
      <c r="D33" s="10"/>
      <c r="E33" s="10"/>
      <c r="F33" s="83"/>
      <c r="G33" s="95"/>
      <c r="H33" s="20"/>
      <c r="I33" s="115"/>
      <c r="J33" s="115"/>
      <c r="K33" s="110"/>
      <c r="L33" s="143"/>
      <c r="M33" s="115"/>
      <c r="N33" s="304"/>
      <c r="O33" s="351" t="str">
        <f t="shared" si="2"/>
        <v/>
      </c>
    </row>
    <row r="34" spans="2:16" ht="12.95" customHeight="1" x14ac:dyDescent="0.25">
      <c r="B34" s="11"/>
      <c r="C34" s="7"/>
      <c r="D34" s="7"/>
      <c r="E34" s="7"/>
      <c r="F34" s="82">
        <v>821000</v>
      </c>
      <c r="G34" s="94"/>
      <c r="H34" s="21" t="s">
        <v>13</v>
      </c>
      <c r="I34" s="117">
        <f t="shared" ref="I34" si="13">I35+I36</f>
        <v>3400</v>
      </c>
      <c r="J34" s="117">
        <f t="shared" ref="J34:K34" si="14">J35+J36</f>
        <v>3400</v>
      </c>
      <c r="K34" s="113">
        <f t="shared" si="14"/>
        <v>1169</v>
      </c>
      <c r="L34" s="200">
        <f>L35+L36</f>
        <v>0</v>
      </c>
      <c r="M34" s="117">
        <f>M35+M36</f>
        <v>0</v>
      </c>
      <c r="N34" s="303">
        <f>N35+N36</f>
        <v>0</v>
      </c>
      <c r="O34" s="350">
        <f t="shared" si="2"/>
        <v>0</v>
      </c>
    </row>
    <row r="35" spans="2:16" s="1" customFormat="1" ht="12.95" customHeight="1" x14ac:dyDescent="0.2">
      <c r="B35" s="9"/>
      <c r="C35" s="10"/>
      <c r="D35" s="10"/>
      <c r="E35" s="10"/>
      <c r="F35" s="83">
        <v>821200</v>
      </c>
      <c r="G35" s="95"/>
      <c r="H35" s="20" t="s">
        <v>14</v>
      </c>
      <c r="I35" s="115">
        <v>0</v>
      </c>
      <c r="J35" s="115">
        <v>0</v>
      </c>
      <c r="K35" s="110">
        <v>0</v>
      </c>
      <c r="L35" s="143"/>
      <c r="M35" s="115"/>
      <c r="N35" s="317">
        <f t="shared" ref="N35:N36" si="15">SUM(L35:M35)</f>
        <v>0</v>
      </c>
      <c r="O35" s="351" t="str">
        <f t="shared" si="2"/>
        <v/>
      </c>
      <c r="P35" s="1" t="s">
        <v>64</v>
      </c>
    </row>
    <row r="36" spans="2:16" ht="12.95" customHeight="1" x14ac:dyDescent="0.2">
      <c r="B36" s="9"/>
      <c r="C36" s="10"/>
      <c r="D36" s="10"/>
      <c r="E36" s="10"/>
      <c r="F36" s="83">
        <v>821300</v>
      </c>
      <c r="G36" s="95"/>
      <c r="H36" s="20" t="s">
        <v>15</v>
      </c>
      <c r="I36" s="115">
        <v>3400</v>
      </c>
      <c r="J36" s="115">
        <v>3400</v>
      </c>
      <c r="K36" s="110">
        <v>1169</v>
      </c>
      <c r="L36" s="143"/>
      <c r="M36" s="115"/>
      <c r="N36" s="317">
        <f t="shared" si="15"/>
        <v>0</v>
      </c>
      <c r="O36" s="351">
        <f t="shared" si="2"/>
        <v>0</v>
      </c>
    </row>
    <row r="37" spans="2:16" ht="12.95" customHeight="1" x14ac:dyDescent="0.2">
      <c r="B37" s="9"/>
      <c r="C37" s="10"/>
      <c r="D37" s="10"/>
      <c r="E37" s="10"/>
      <c r="F37" s="83"/>
      <c r="G37" s="95"/>
      <c r="H37" s="20"/>
      <c r="I37" s="115"/>
      <c r="J37" s="115"/>
      <c r="K37" s="110"/>
      <c r="L37" s="143"/>
      <c r="M37" s="115"/>
      <c r="N37" s="304"/>
      <c r="O37" s="351" t="str">
        <f t="shared" si="2"/>
        <v/>
      </c>
    </row>
    <row r="38" spans="2:16" ht="12.95" customHeight="1" x14ac:dyDescent="0.25">
      <c r="B38" s="11"/>
      <c r="C38" s="7"/>
      <c r="D38" s="7"/>
      <c r="E38" s="7"/>
      <c r="F38" s="82"/>
      <c r="G38" s="94"/>
      <c r="H38" s="21" t="s">
        <v>16</v>
      </c>
      <c r="I38" s="158" t="s">
        <v>520</v>
      </c>
      <c r="J38" s="158" t="s">
        <v>520</v>
      </c>
      <c r="K38" s="203">
        <v>9</v>
      </c>
      <c r="L38" s="202"/>
      <c r="M38" s="158"/>
      <c r="N38" s="302"/>
      <c r="O38" s="351"/>
    </row>
    <row r="39" spans="2:16" s="1" customFormat="1" ht="12.95" customHeight="1" x14ac:dyDescent="0.25">
      <c r="B39" s="11"/>
      <c r="C39" s="7"/>
      <c r="D39" s="7"/>
      <c r="E39" s="7"/>
      <c r="F39" s="82"/>
      <c r="G39" s="94"/>
      <c r="H39" s="7" t="s">
        <v>25</v>
      </c>
      <c r="I39" s="149">
        <f t="shared" ref="I39:N39" si="16">I8+I13+I16+I28+I34</f>
        <v>5713900</v>
      </c>
      <c r="J39" s="13">
        <f t="shared" si="16"/>
        <v>5713900</v>
      </c>
      <c r="K39" s="80">
        <f t="shared" ref="K39" si="17">K8+K13+K16+K28+K34</f>
        <v>2114823</v>
      </c>
      <c r="L39" s="152">
        <f t="shared" si="16"/>
        <v>0</v>
      </c>
      <c r="M39" s="13">
        <f t="shared" si="16"/>
        <v>0</v>
      </c>
      <c r="N39" s="303">
        <f t="shared" si="16"/>
        <v>0</v>
      </c>
      <c r="O39" s="350">
        <f>IF(J39=0,"",N39/J39*100)</f>
        <v>0</v>
      </c>
    </row>
    <row r="40" spans="2:16" s="1" customFormat="1" ht="12.95" customHeight="1" x14ac:dyDescent="0.25">
      <c r="B40" s="11"/>
      <c r="C40" s="7"/>
      <c r="D40" s="7"/>
      <c r="E40" s="7"/>
      <c r="F40" s="82"/>
      <c r="G40" s="94"/>
      <c r="H40" s="7" t="s">
        <v>17</v>
      </c>
      <c r="I40" s="13">
        <f t="shared" ref="I40:K41" si="18">I39</f>
        <v>5713900</v>
      </c>
      <c r="J40" s="13">
        <f t="shared" si="18"/>
        <v>5713900</v>
      </c>
      <c r="K40" s="80">
        <f t="shared" si="18"/>
        <v>2114823</v>
      </c>
      <c r="L40" s="152">
        <f t="shared" ref="L40:N41" si="19">L39</f>
        <v>0</v>
      </c>
      <c r="M40" s="13">
        <f t="shared" si="19"/>
        <v>0</v>
      </c>
      <c r="N40" s="303">
        <f t="shared" si="19"/>
        <v>0</v>
      </c>
      <c r="O40" s="350">
        <f>IF(J40=0,"",N40/J40*100)</f>
        <v>0</v>
      </c>
    </row>
    <row r="41" spans="2:16" s="1" customFormat="1" ht="12.95" customHeight="1" x14ac:dyDescent="0.25">
      <c r="B41" s="11"/>
      <c r="C41" s="7"/>
      <c r="D41" s="7"/>
      <c r="E41" s="7"/>
      <c r="F41" s="82"/>
      <c r="G41" s="94"/>
      <c r="H41" s="7" t="s">
        <v>18</v>
      </c>
      <c r="I41" s="13">
        <f t="shared" si="18"/>
        <v>5713900</v>
      </c>
      <c r="J41" s="13">
        <f t="shared" si="18"/>
        <v>5713900</v>
      </c>
      <c r="K41" s="80">
        <f t="shared" si="18"/>
        <v>2114823</v>
      </c>
      <c r="L41" s="152">
        <f t="shared" si="19"/>
        <v>0</v>
      </c>
      <c r="M41" s="13">
        <f t="shared" si="19"/>
        <v>0</v>
      </c>
      <c r="N41" s="303">
        <f t="shared" si="19"/>
        <v>0</v>
      </c>
      <c r="O41" s="350">
        <f>IF(J41=0,"",N41/J41*100)</f>
        <v>0</v>
      </c>
    </row>
    <row r="42" spans="2:16" s="1" customFormat="1" ht="12.95" customHeight="1" thickBot="1" x14ac:dyDescent="0.25">
      <c r="B42" s="14"/>
      <c r="C42" s="15"/>
      <c r="D42" s="15"/>
      <c r="E42" s="15"/>
      <c r="F42" s="84"/>
      <c r="G42" s="96"/>
      <c r="H42" s="15"/>
      <c r="I42" s="15"/>
      <c r="J42" s="15"/>
      <c r="K42" s="141"/>
      <c r="L42" s="14"/>
      <c r="M42" s="15"/>
      <c r="N42" s="305"/>
      <c r="O42" s="352"/>
    </row>
    <row r="43" spans="2:16" ht="12.95" customHeight="1" x14ac:dyDescent="0.2">
      <c r="F43" s="85"/>
      <c r="G43" s="97"/>
      <c r="L43" s="164"/>
      <c r="N43" s="125"/>
    </row>
    <row r="44" spans="2:16" ht="12.95" customHeight="1" x14ac:dyDescent="0.2">
      <c r="F44" s="85"/>
      <c r="G44" s="97"/>
      <c r="N44" s="125"/>
    </row>
    <row r="45" spans="2:16" ht="12.95" customHeight="1" x14ac:dyDescent="0.2">
      <c r="F45" s="85"/>
      <c r="G45" s="97"/>
      <c r="N45" s="125"/>
    </row>
    <row r="46" spans="2:16" ht="12.95" customHeight="1" x14ac:dyDescent="0.2">
      <c r="F46" s="85"/>
      <c r="G46" s="97"/>
      <c r="N46" s="125"/>
    </row>
    <row r="47" spans="2:16" ht="12.95" customHeight="1" x14ac:dyDescent="0.2">
      <c r="F47" s="85"/>
      <c r="G47" s="97"/>
      <c r="N47" s="125"/>
    </row>
    <row r="48" spans="2:16" ht="12.95" customHeight="1" x14ac:dyDescent="0.2">
      <c r="F48" s="85"/>
      <c r="G48" s="97"/>
      <c r="N48" s="125"/>
    </row>
    <row r="49" spans="6:14" ht="12.95" customHeight="1" x14ac:dyDescent="0.2">
      <c r="F49" s="85"/>
      <c r="G49" s="97"/>
      <c r="N49" s="125"/>
    </row>
    <row r="50" spans="6:14" ht="12.95" customHeight="1" x14ac:dyDescent="0.2">
      <c r="F50" s="85"/>
      <c r="G50" s="97"/>
      <c r="N50" s="125"/>
    </row>
    <row r="51" spans="6:14" ht="12.95" customHeight="1" x14ac:dyDescent="0.2">
      <c r="F51" s="85"/>
      <c r="G51" s="97"/>
      <c r="N51" s="125"/>
    </row>
    <row r="52" spans="6:14" ht="12.95" customHeight="1" x14ac:dyDescent="0.2">
      <c r="F52" s="85"/>
      <c r="G52" s="97"/>
      <c r="N52" s="125"/>
    </row>
    <row r="53" spans="6:14" ht="12.95" customHeight="1" x14ac:dyDescent="0.2">
      <c r="F53" s="85"/>
      <c r="G53" s="97"/>
      <c r="N53" s="125"/>
    </row>
    <row r="54" spans="6:14" ht="12.95" customHeight="1" x14ac:dyDescent="0.2">
      <c r="F54" s="85"/>
      <c r="G54" s="97"/>
      <c r="N54" s="125"/>
    </row>
    <row r="55" spans="6:14" ht="12.95" customHeight="1" x14ac:dyDescent="0.2">
      <c r="F55" s="85"/>
      <c r="G55" s="97"/>
      <c r="N55" s="125"/>
    </row>
    <row r="56" spans="6:14" ht="12.95" customHeight="1" x14ac:dyDescent="0.2">
      <c r="F56" s="85"/>
      <c r="G56" s="97"/>
      <c r="N56" s="125"/>
    </row>
    <row r="57" spans="6:14" ht="12.95" customHeight="1" x14ac:dyDescent="0.2">
      <c r="F57" s="85"/>
      <c r="G57" s="97"/>
      <c r="N57" s="125"/>
    </row>
    <row r="58" spans="6:14" ht="12.95" customHeight="1" x14ac:dyDescent="0.2">
      <c r="F58" s="85"/>
      <c r="G58" s="97"/>
      <c r="N58" s="125"/>
    </row>
    <row r="59" spans="6:14" ht="12.95" customHeight="1" x14ac:dyDescent="0.2">
      <c r="F59" s="85"/>
      <c r="G59" s="97"/>
      <c r="N59" s="125"/>
    </row>
    <row r="60" spans="6:14" ht="17.100000000000001" customHeight="1" x14ac:dyDescent="0.2">
      <c r="F60" s="85"/>
      <c r="G60" s="97"/>
      <c r="N60" s="125"/>
    </row>
    <row r="61" spans="6:14" ht="17.100000000000001" customHeight="1" x14ac:dyDescent="0.2">
      <c r="F61" s="85"/>
      <c r="G61" s="97"/>
      <c r="N61" s="125"/>
    </row>
    <row r="62" spans="6:14" ht="17.100000000000001" customHeight="1" x14ac:dyDescent="0.2">
      <c r="F62" s="85"/>
      <c r="G62" s="97"/>
      <c r="N62" s="125"/>
    </row>
    <row r="63" spans="6:14" ht="14.25" x14ac:dyDescent="0.2">
      <c r="F63" s="85"/>
      <c r="G63" s="97"/>
      <c r="N63" s="125"/>
    </row>
    <row r="64" spans="6:14" ht="14.25" x14ac:dyDescent="0.2">
      <c r="F64" s="85"/>
      <c r="G64" s="97"/>
      <c r="N64" s="125"/>
    </row>
    <row r="65" spans="6:14" ht="14.25" x14ac:dyDescent="0.2">
      <c r="F65" s="85"/>
      <c r="G65" s="97"/>
      <c r="N65" s="125"/>
    </row>
    <row r="66" spans="6:14" ht="14.25" x14ac:dyDescent="0.2">
      <c r="F66" s="85"/>
      <c r="G66" s="97"/>
      <c r="N66" s="125"/>
    </row>
    <row r="67" spans="6:14" ht="14.25" x14ac:dyDescent="0.2">
      <c r="F67" s="85"/>
      <c r="G67" s="97"/>
      <c r="N67" s="125"/>
    </row>
    <row r="68" spans="6:14" ht="14.25" x14ac:dyDescent="0.2">
      <c r="F68" s="85"/>
      <c r="G68" s="97"/>
      <c r="N68" s="125"/>
    </row>
    <row r="69" spans="6:14" ht="14.25" x14ac:dyDescent="0.2">
      <c r="F69" s="85"/>
      <c r="G69" s="97"/>
      <c r="N69" s="125"/>
    </row>
    <row r="70" spans="6:14" ht="14.25" x14ac:dyDescent="0.2">
      <c r="F70" s="85"/>
      <c r="G70" s="97"/>
      <c r="N70" s="125"/>
    </row>
    <row r="71" spans="6:14" ht="14.25" x14ac:dyDescent="0.2">
      <c r="F71" s="85"/>
      <c r="G71" s="97"/>
      <c r="N71" s="125"/>
    </row>
    <row r="72" spans="6:14" ht="14.25" x14ac:dyDescent="0.2">
      <c r="F72" s="85"/>
      <c r="G72" s="97"/>
      <c r="N72" s="125"/>
    </row>
    <row r="73" spans="6:14" ht="14.25" x14ac:dyDescent="0.2">
      <c r="F73" s="85"/>
      <c r="G73" s="97"/>
      <c r="N73" s="125"/>
    </row>
    <row r="74" spans="6:14" ht="14.25" x14ac:dyDescent="0.2">
      <c r="F74" s="85"/>
      <c r="G74" s="85"/>
      <c r="N74" s="125"/>
    </row>
    <row r="75" spans="6:14" ht="14.25" x14ac:dyDescent="0.2">
      <c r="F75" s="85"/>
      <c r="G75" s="85"/>
      <c r="N75" s="125"/>
    </row>
    <row r="76" spans="6:14" ht="14.25" x14ac:dyDescent="0.2">
      <c r="F76" s="85"/>
      <c r="G76" s="85"/>
      <c r="N76" s="125"/>
    </row>
    <row r="77" spans="6:14" ht="14.25" x14ac:dyDescent="0.2">
      <c r="F77" s="85"/>
      <c r="G77" s="85"/>
      <c r="N77" s="125"/>
    </row>
    <row r="78" spans="6:14" ht="14.25" x14ac:dyDescent="0.2">
      <c r="F78" s="85"/>
      <c r="G78" s="85"/>
      <c r="N78" s="125"/>
    </row>
    <row r="79" spans="6:14" ht="14.25" x14ac:dyDescent="0.2">
      <c r="F79" s="85"/>
      <c r="G79" s="85"/>
      <c r="N79" s="125"/>
    </row>
    <row r="80" spans="6:14" ht="14.25" x14ac:dyDescent="0.2">
      <c r="F80" s="85"/>
      <c r="G80" s="85"/>
      <c r="N80" s="125"/>
    </row>
    <row r="81" spans="6:14" ht="14.25" x14ac:dyDescent="0.2">
      <c r="F81" s="85"/>
      <c r="G81" s="85"/>
      <c r="N81" s="125"/>
    </row>
    <row r="82" spans="6:14" ht="14.25" x14ac:dyDescent="0.2">
      <c r="F82" s="85"/>
      <c r="G82" s="85"/>
      <c r="N82" s="125"/>
    </row>
    <row r="83" spans="6:14" ht="14.25" x14ac:dyDescent="0.2">
      <c r="F83" s="85"/>
      <c r="G83" s="85"/>
      <c r="N83" s="125"/>
    </row>
    <row r="84" spans="6:14" ht="14.25" x14ac:dyDescent="0.2">
      <c r="F84" s="85"/>
      <c r="G84" s="85"/>
      <c r="N84" s="125"/>
    </row>
    <row r="85" spans="6:14" ht="14.25" x14ac:dyDescent="0.2">
      <c r="F85" s="85"/>
      <c r="G85" s="85"/>
      <c r="N85" s="125"/>
    </row>
    <row r="86" spans="6:14" ht="14.25" x14ac:dyDescent="0.2">
      <c r="F86" s="85"/>
      <c r="G86" s="85"/>
      <c r="N86" s="125"/>
    </row>
    <row r="87" spans="6:14" ht="14.25" x14ac:dyDescent="0.2">
      <c r="F87" s="85"/>
      <c r="G87" s="85"/>
      <c r="N87" s="125"/>
    </row>
    <row r="88" spans="6:14" ht="14.25" x14ac:dyDescent="0.2">
      <c r="F88" s="85"/>
      <c r="G88" s="85"/>
      <c r="N88" s="125"/>
    </row>
    <row r="89" spans="6:14" ht="14.25" x14ac:dyDescent="0.2">
      <c r="F89" s="85"/>
      <c r="G89" s="85"/>
      <c r="N89" s="125"/>
    </row>
    <row r="90" spans="6:14" ht="14.25" x14ac:dyDescent="0.2">
      <c r="F90" s="85"/>
      <c r="G90" s="85"/>
      <c r="N90" s="125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64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"/>
  <dimension ref="B1:R96"/>
  <sheetViews>
    <sheetView topLeftCell="A30" zoomScaleNormal="100" zoomScaleSheetLayoutView="100" workbookViewId="0">
      <selection activeCell="J37" sqref="J37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36" customWidth="1"/>
    <col min="11" max="11" width="12.5703125" style="36" customWidth="1"/>
    <col min="12" max="13" width="14.7109375" style="36" customWidth="1"/>
    <col min="14" max="14" width="15.7109375" style="36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347</v>
      </c>
      <c r="C2" s="370"/>
      <c r="D2" s="370"/>
      <c r="E2" s="370"/>
      <c r="F2" s="370"/>
      <c r="G2" s="370"/>
      <c r="H2" s="370"/>
      <c r="I2" s="370"/>
      <c r="J2" s="394"/>
      <c r="K2" s="394"/>
      <c r="L2" s="394"/>
      <c r="M2" s="394"/>
      <c r="N2" s="394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44</v>
      </c>
      <c r="C7" s="6" t="s">
        <v>4</v>
      </c>
      <c r="D7" s="6" t="s">
        <v>5</v>
      </c>
      <c r="E7" s="173" t="s">
        <v>384</v>
      </c>
      <c r="F7" s="4"/>
      <c r="G7" s="4"/>
      <c r="H7" s="4"/>
      <c r="I7" s="159"/>
      <c r="J7" s="44"/>
      <c r="K7" s="295"/>
      <c r="L7" s="160"/>
      <c r="M7" s="44"/>
      <c r="N7" s="327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SUM(I9:I12)</f>
        <v>415570</v>
      </c>
      <c r="J8" s="117">
        <f t="shared" ref="J8:K8" si="1">SUM(J9:J12)</f>
        <v>415570</v>
      </c>
      <c r="K8" s="113">
        <f t="shared" si="1"/>
        <v>203488</v>
      </c>
      <c r="L8" s="200">
        <f>SUM(L9:L12)</f>
        <v>0</v>
      </c>
      <c r="M8" s="117">
        <f>SUM(M9:M12)</f>
        <v>0</v>
      </c>
      <c r="N8" s="316">
        <f>SUM(N9:N12)</f>
        <v>0</v>
      </c>
      <c r="O8" s="350">
        <f t="shared" ref="O8:O37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8">
        <v>340550</v>
      </c>
      <c r="J9" s="118">
        <v>340550</v>
      </c>
      <c r="K9" s="112">
        <v>176853</v>
      </c>
      <c r="L9" s="144"/>
      <c r="M9" s="118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8">
        <v>75020</v>
      </c>
      <c r="J10" s="118">
        <v>75020</v>
      </c>
      <c r="K10" s="112">
        <v>26635</v>
      </c>
      <c r="L10" s="144"/>
      <c r="M10" s="118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">
      <c r="B12" s="9"/>
      <c r="C12" s="10"/>
      <c r="D12" s="10"/>
      <c r="E12" s="10"/>
      <c r="F12" s="83"/>
      <c r="G12" s="95"/>
      <c r="H12" s="20"/>
      <c r="I12" s="118"/>
      <c r="J12" s="118"/>
      <c r="K12" s="112"/>
      <c r="L12" s="144"/>
      <c r="M12" s="118"/>
      <c r="N12" s="317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K13" si="4">I14</f>
        <v>36360</v>
      </c>
      <c r="J13" s="117">
        <f t="shared" si="4"/>
        <v>36360</v>
      </c>
      <c r="K13" s="113">
        <f t="shared" si="4"/>
        <v>18569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8">
        <v>36360</v>
      </c>
      <c r="J14" s="118">
        <v>36360</v>
      </c>
      <c r="K14" s="112">
        <v>18569</v>
      </c>
      <c r="L14" s="144"/>
      <c r="M14" s="118"/>
      <c r="N14" s="317">
        <f>SUM(L14:M14)</f>
        <v>0</v>
      </c>
      <c r="O14" s="351">
        <f t="shared" si="2"/>
        <v>0</v>
      </c>
    </row>
    <row r="15" spans="2:17" ht="12.95" customHeight="1" x14ac:dyDescent="0.2">
      <c r="B15" s="9"/>
      <c r="C15" s="10"/>
      <c r="D15" s="10"/>
      <c r="E15" s="10"/>
      <c r="F15" s="83"/>
      <c r="G15" s="95"/>
      <c r="H15" s="20"/>
      <c r="I15" s="118"/>
      <c r="J15" s="118"/>
      <c r="K15" s="112"/>
      <c r="L15" s="144"/>
      <c r="M15" s="118"/>
      <c r="N15" s="304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" si="5">SUM(I17:I27)</f>
        <v>690000</v>
      </c>
      <c r="J16" s="119">
        <f t="shared" ref="J16:K16" si="6">SUM(J17:J27)</f>
        <v>690000</v>
      </c>
      <c r="K16" s="111">
        <f t="shared" si="6"/>
        <v>298376</v>
      </c>
      <c r="L16" s="201">
        <f>SUM(L17:L27)</f>
        <v>0</v>
      </c>
      <c r="M16" s="119">
        <f>SUM(M17:M27)</f>
        <v>0</v>
      </c>
      <c r="N16" s="303">
        <f>SUM(N17:N27)</f>
        <v>0</v>
      </c>
      <c r="O16" s="350">
        <f t="shared" si="2"/>
        <v>0</v>
      </c>
    </row>
    <row r="17" spans="2:18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8">
        <v>3000</v>
      </c>
      <c r="J17" s="118">
        <v>3000</v>
      </c>
      <c r="K17" s="112">
        <v>1036</v>
      </c>
      <c r="L17" s="144"/>
      <c r="M17" s="118"/>
      <c r="N17" s="317">
        <f t="shared" ref="N17:N27" si="7">SUM(L17:M17)</f>
        <v>0</v>
      </c>
      <c r="O17" s="351">
        <f t="shared" si="2"/>
        <v>0</v>
      </c>
    </row>
    <row r="18" spans="2:18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8">
        <v>0</v>
      </c>
      <c r="J18" s="118">
        <v>0</v>
      </c>
      <c r="K18" s="112">
        <v>0</v>
      </c>
      <c r="L18" s="144"/>
      <c r="M18" s="118"/>
      <c r="N18" s="317">
        <f t="shared" si="7"/>
        <v>0</v>
      </c>
      <c r="O18" s="351" t="str">
        <f t="shared" si="2"/>
        <v/>
      </c>
    </row>
    <row r="19" spans="2:18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8">
        <v>7000</v>
      </c>
      <c r="J19" s="118">
        <v>7000</v>
      </c>
      <c r="K19" s="112">
        <v>3491</v>
      </c>
      <c r="L19" s="144"/>
      <c r="M19" s="118"/>
      <c r="N19" s="317">
        <f t="shared" si="7"/>
        <v>0</v>
      </c>
      <c r="O19" s="351">
        <f t="shared" si="2"/>
        <v>0</v>
      </c>
    </row>
    <row r="20" spans="2:18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8">
        <v>1000</v>
      </c>
      <c r="J20" s="118">
        <v>1000</v>
      </c>
      <c r="K20" s="112">
        <v>631</v>
      </c>
      <c r="L20" s="144"/>
      <c r="M20" s="118"/>
      <c r="N20" s="317">
        <f t="shared" si="7"/>
        <v>0</v>
      </c>
      <c r="O20" s="351">
        <f t="shared" si="2"/>
        <v>0</v>
      </c>
    </row>
    <row r="21" spans="2:18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8">
        <v>0</v>
      </c>
      <c r="J21" s="118">
        <v>0</v>
      </c>
      <c r="K21" s="112">
        <v>0</v>
      </c>
      <c r="L21" s="144"/>
      <c r="M21" s="118"/>
      <c r="N21" s="317">
        <f t="shared" si="7"/>
        <v>0</v>
      </c>
      <c r="O21" s="351" t="str">
        <f t="shared" si="2"/>
        <v/>
      </c>
    </row>
    <row r="22" spans="2:18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8">
        <v>0</v>
      </c>
      <c r="J22" s="118">
        <v>0</v>
      </c>
      <c r="K22" s="112">
        <v>0</v>
      </c>
      <c r="L22" s="144"/>
      <c r="M22" s="118"/>
      <c r="N22" s="317">
        <f t="shared" si="7"/>
        <v>0</v>
      </c>
      <c r="O22" s="351" t="str">
        <f t="shared" si="2"/>
        <v/>
      </c>
    </row>
    <row r="23" spans="2:18" ht="12.95" customHeight="1" x14ac:dyDescent="0.2">
      <c r="B23" s="9"/>
      <c r="C23" s="10"/>
      <c r="D23" s="10"/>
      <c r="E23" s="169"/>
      <c r="F23" s="88">
        <v>613700</v>
      </c>
      <c r="G23" s="100"/>
      <c r="H23" s="20" t="s">
        <v>10</v>
      </c>
      <c r="I23" s="118">
        <v>2000</v>
      </c>
      <c r="J23" s="118">
        <v>14000</v>
      </c>
      <c r="K23" s="112">
        <v>11947</v>
      </c>
      <c r="L23" s="144"/>
      <c r="M23" s="118"/>
      <c r="N23" s="317">
        <f t="shared" si="7"/>
        <v>0</v>
      </c>
      <c r="O23" s="351">
        <f t="shared" si="2"/>
        <v>0</v>
      </c>
    </row>
    <row r="24" spans="2:18" ht="12.95" customHeight="1" x14ac:dyDescent="0.2">
      <c r="B24" s="9"/>
      <c r="C24" s="10"/>
      <c r="D24" s="20"/>
      <c r="E24" s="20"/>
      <c r="F24" s="83">
        <v>613700</v>
      </c>
      <c r="G24" s="93" t="s">
        <v>292</v>
      </c>
      <c r="H24" s="194" t="s">
        <v>11</v>
      </c>
      <c r="I24" s="118">
        <v>650000</v>
      </c>
      <c r="J24" s="118">
        <v>613000</v>
      </c>
      <c r="K24" s="112">
        <v>253036</v>
      </c>
      <c r="L24" s="144"/>
      <c r="M24" s="118"/>
      <c r="N24" s="317">
        <f t="shared" si="7"/>
        <v>0</v>
      </c>
      <c r="O24" s="351">
        <f t="shared" si="2"/>
        <v>0</v>
      </c>
    </row>
    <row r="25" spans="2:18" ht="12.95" customHeight="1" x14ac:dyDescent="0.2">
      <c r="B25" s="9"/>
      <c r="C25" s="10"/>
      <c r="D25" s="10"/>
      <c r="E25" s="168"/>
      <c r="F25" s="87">
        <v>613800</v>
      </c>
      <c r="G25" s="99"/>
      <c r="H25" s="20" t="s">
        <v>62</v>
      </c>
      <c r="I25" s="118">
        <v>0</v>
      </c>
      <c r="J25" s="118">
        <v>0</v>
      </c>
      <c r="K25" s="112">
        <v>0</v>
      </c>
      <c r="L25" s="144"/>
      <c r="M25" s="118"/>
      <c r="N25" s="317">
        <f t="shared" si="7"/>
        <v>0</v>
      </c>
      <c r="O25" s="351" t="str">
        <f t="shared" si="2"/>
        <v/>
      </c>
      <c r="R25" s="36"/>
    </row>
    <row r="26" spans="2:18" ht="12.95" customHeight="1" x14ac:dyDescent="0.2">
      <c r="B26" s="9"/>
      <c r="C26" s="10"/>
      <c r="D26" s="10"/>
      <c r="E26" s="10"/>
      <c r="F26" s="83">
        <v>613900</v>
      </c>
      <c r="G26" s="95"/>
      <c r="H26" s="20" t="s">
        <v>63</v>
      </c>
      <c r="I26" s="118">
        <v>27000</v>
      </c>
      <c r="J26" s="118">
        <v>52000</v>
      </c>
      <c r="K26" s="112">
        <v>28235</v>
      </c>
      <c r="L26" s="144"/>
      <c r="M26" s="118"/>
      <c r="N26" s="317">
        <f t="shared" si="7"/>
        <v>0</v>
      </c>
      <c r="O26" s="351">
        <f t="shared" si="2"/>
        <v>0</v>
      </c>
      <c r="P26" s="41"/>
    </row>
    <row r="27" spans="2:18" ht="12.95" customHeight="1" x14ac:dyDescent="0.2">
      <c r="B27" s="9"/>
      <c r="C27" s="10"/>
      <c r="D27" s="10"/>
      <c r="E27" s="10"/>
      <c r="F27" s="83">
        <v>613900</v>
      </c>
      <c r="G27" s="95"/>
      <c r="H27" s="184" t="s">
        <v>246</v>
      </c>
      <c r="I27" s="118">
        <v>0</v>
      </c>
      <c r="J27" s="118">
        <v>0</v>
      </c>
      <c r="K27" s="112">
        <v>0</v>
      </c>
      <c r="L27" s="144"/>
      <c r="M27" s="118"/>
      <c r="N27" s="317">
        <f t="shared" si="7"/>
        <v>0</v>
      </c>
      <c r="O27" s="351" t="str">
        <f t="shared" si="2"/>
        <v/>
      </c>
    </row>
    <row r="28" spans="2:18" ht="12.95" customHeight="1" x14ac:dyDescent="0.2">
      <c r="B28" s="9"/>
      <c r="C28" s="10"/>
      <c r="D28" s="10"/>
      <c r="E28" s="10"/>
      <c r="F28" s="83"/>
      <c r="G28" s="95"/>
      <c r="H28" s="20"/>
      <c r="I28" s="118"/>
      <c r="J28" s="118"/>
      <c r="K28" s="112"/>
      <c r="L28" s="144"/>
      <c r="M28" s="118"/>
      <c r="N28" s="304"/>
      <c r="O28" s="351" t="str">
        <f t="shared" si="2"/>
        <v/>
      </c>
    </row>
    <row r="29" spans="2:18" s="1" customFormat="1" ht="12.95" customHeight="1" x14ac:dyDescent="0.25">
      <c r="B29" s="11"/>
      <c r="C29" s="7"/>
      <c r="D29" s="7"/>
      <c r="E29" s="7"/>
      <c r="F29" s="82">
        <v>614000</v>
      </c>
      <c r="G29" s="94"/>
      <c r="H29" s="21" t="s">
        <v>84</v>
      </c>
      <c r="I29" s="117">
        <f>I30</f>
        <v>180000</v>
      </c>
      <c r="J29" s="117">
        <f>J30</f>
        <v>180000</v>
      </c>
      <c r="K29" s="113">
        <f t="shared" ref="K29" si="8">K30</f>
        <v>3000</v>
      </c>
      <c r="L29" s="200">
        <f t="shared" ref="L29:N29" si="9">L30</f>
        <v>0</v>
      </c>
      <c r="M29" s="117">
        <f t="shared" si="9"/>
        <v>0</v>
      </c>
      <c r="N29" s="303">
        <f t="shared" si="9"/>
        <v>0</v>
      </c>
      <c r="O29" s="350">
        <f t="shared" si="2"/>
        <v>0</v>
      </c>
    </row>
    <row r="30" spans="2:18" ht="12.95" customHeight="1" x14ac:dyDescent="0.2">
      <c r="B30" s="9"/>
      <c r="C30" s="10"/>
      <c r="D30" s="20"/>
      <c r="E30" s="170"/>
      <c r="F30" s="87">
        <v>614100</v>
      </c>
      <c r="G30" s="99" t="s">
        <v>293</v>
      </c>
      <c r="H30" s="170" t="s">
        <v>65</v>
      </c>
      <c r="I30" s="118">
        <v>180000</v>
      </c>
      <c r="J30" s="118">
        <v>180000</v>
      </c>
      <c r="K30" s="112">
        <v>3000</v>
      </c>
      <c r="L30" s="144"/>
      <c r="M30" s="118"/>
      <c r="N30" s="317">
        <f t="shared" ref="N30" si="10">SUM(L30:M30)</f>
        <v>0</v>
      </c>
      <c r="O30" s="351">
        <f t="shared" si="2"/>
        <v>0</v>
      </c>
    </row>
    <row r="31" spans="2:18" ht="12.95" customHeight="1" x14ac:dyDescent="0.2">
      <c r="B31" s="9"/>
      <c r="C31" s="10"/>
      <c r="D31" s="10"/>
      <c r="E31" s="10"/>
      <c r="F31" s="83"/>
      <c r="G31" s="95"/>
      <c r="H31" s="20"/>
      <c r="I31" s="118"/>
      <c r="J31" s="118"/>
      <c r="K31" s="112"/>
      <c r="L31" s="144"/>
      <c r="M31" s="118"/>
      <c r="N31" s="304"/>
      <c r="O31" s="351" t="str">
        <f t="shared" si="2"/>
        <v/>
      </c>
    </row>
    <row r="32" spans="2:18" s="1" customFormat="1" ht="12.95" customHeight="1" x14ac:dyDescent="0.25">
      <c r="B32" s="11"/>
      <c r="C32" s="7"/>
      <c r="D32" s="7"/>
      <c r="E32" s="7"/>
      <c r="F32" s="82">
        <v>821000</v>
      </c>
      <c r="G32" s="94"/>
      <c r="H32" s="21" t="s">
        <v>13</v>
      </c>
      <c r="I32" s="117">
        <f t="shared" ref="I32:M32" si="11">SUM(I33:I36)</f>
        <v>1957000</v>
      </c>
      <c r="J32" s="117">
        <f t="shared" ref="J32:K32" si="12">SUM(J33:J36)</f>
        <v>1957000</v>
      </c>
      <c r="K32" s="113">
        <f t="shared" si="12"/>
        <v>45154</v>
      </c>
      <c r="L32" s="200">
        <f t="shared" si="11"/>
        <v>0</v>
      </c>
      <c r="M32" s="117">
        <f t="shared" si="11"/>
        <v>0</v>
      </c>
      <c r="N32" s="303">
        <f t="shared" ref="N32" si="13">SUM(N33:N36)</f>
        <v>0</v>
      </c>
      <c r="O32" s="350">
        <f t="shared" si="2"/>
        <v>0</v>
      </c>
    </row>
    <row r="33" spans="2:17" ht="12.95" customHeight="1" x14ac:dyDescent="0.2">
      <c r="B33" s="9"/>
      <c r="C33" s="10"/>
      <c r="D33" s="10"/>
      <c r="E33" s="10"/>
      <c r="F33" s="83">
        <v>821200</v>
      </c>
      <c r="G33" s="95"/>
      <c r="H33" s="20" t="s">
        <v>14</v>
      </c>
      <c r="I33" s="118">
        <v>0</v>
      </c>
      <c r="J33" s="118">
        <v>0</v>
      </c>
      <c r="K33" s="112">
        <v>0</v>
      </c>
      <c r="L33" s="144"/>
      <c r="M33" s="118"/>
      <c r="N33" s="317">
        <f t="shared" ref="N33:N34" si="14">SUM(L33:M33)</f>
        <v>0</v>
      </c>
      <c r="O33" s="351" t="str">
        <f t="shared" si="2"/>
        <v/>
      </c>
    </row>
    <row r="34" spans="2:17" ht="12.95" customHeight="1" x14ac:dyDescent="0.2">
      <c r="B34" s="9"/>
      <c r="C34" s="10"/>
      <c r="D34" s="10"/>
      <c r="E34" s="10"/>
      <c r="F34" s="83">
        <v>821300</v>
      </c>
      <c r="G34" s="95"/>
      <c r="H34" s="20" t="s">
        <v>15</v>
      </c>
      <c r="I34" s="118">
        <v>7000</v>
      </c>
      <c r="J34" s="118">
        <v>7000</v>
      </c>
      <c r="K34" s="112">
        <v>3208</v>
      </c>
      <c r="L34" s="144"/>
      <c r="M34" s="118"/>
      <c r="N34" s="317">
        <f t="shared" si="14"/>
        <v>0</v>
      </c>
      <c r="O34" s="351">
        <f t="shared" si="2"/>
        <v>0</v>
      </c>
    </row>
    <row r="35" spans="2:17" ht="12.95" customHeight="1" x14ac:dyDescent="0.2">
      <c r="B35" s="9"/>
      <c r="C35" s="10"/>
      <c r="D35" s="10"/>
      <c r="E35" s="10"/>
      <c r="F35" s="83">
        <v>821500</v>
      </c>
      <c r="G35" s="95" t="s">
        <v>328</v>
      </c>
      <c r="H35" s="181" t="s">
        <v>327</v>
      </c>
      <c r="I35" s="118">
        <v>1150000</v>
      </c>
      <c r="J35" s="118">
        <v>1250000</v>
      </c>
      <c r="K35" s="112">
        <v>41946</v>
      </c>
      <c r="L35" s="144"/>
      <c r="M35" s="118"/>
      <c r="N35" s="317">
        <f t="shared" ref="N35" si="15">SUM(L35:M35)</f>
        <v>0</v>
      </c>
      <c r="O35" s="351">
        <f t="shared" si="2"/>
        <v>0</v>
      </c>
      <c r="P35" s="165"/>
      <c r="Q35" s="36"/>
    </row>
    <row r="36" spans="2:17" ht="12.95" customHeight="1" x14ac:dyDescent="0.2">
      <c r="B36" s="9"/>
      <c r="C36" s="10"/>
      <c r="D36" s="10"/>
      <c r="E36" s="10"/>
      <c r="F36" s="83">
        <v>821600</v>
      </c>
      <c r="G36" s="95" t="s">
        <v>329</v>
      </c>
      <c r="H36" s="181" t="s">
        <v>326</v>
      </c>
      <c r="I36" s="118">
        <v>800000</v>
      </c>
      <c r="J36" s="118">
        <v>700000</v>
      </c>
      <c r="K36" s="112">
        <v>0</v>
      </c>
      <c r="L36" s="144"/>
      <c r="M36" s="118"/>
      <c r="N36" s="317">
        <f t="shared" ref="N36" si="16">SUM(L36:M36)</f>
        <v>0</v>
      </c>
      <c r="O36" s="351">
        <f t="shared" si="2"/>
        <v>0</v>
      </c>
      <c r="Q36" s="36"/>
    </row>
    <row r="37" spans="2:17" ht="12.95" customHeight="1" x14ac:dyDescent="0.25">
      <c r="B37" s="9"/>
      <c r="C37" s="10"/>
      <c r="D37" s="10"/>
      <c r="E37" s="10"/>
      <c r="F37" s="83"/>
      <c r="G37" s="95"/>
      <c r="H37" s="20"/>
      <c r="I37" s="117"/>
      <c r="J37" s="117"/>
      <c r="K37" s="113"/>
      <c r="L37" s="200"/>
      <c r="M37" s="117"/>
      <c r="N37" s="303"/>
      <c r="O37" s="351" t="str">
        <f t="shared" si="2"/>
        <v/>
      </c>
    </row>
    <row r="38" spans="2:17" s="1" customFormat="1" ht="12.95" customHeight="1" x14ac:dyDescent="0.25">
      <c r="B38" s="11"/>
      <c r="C38" s="7"/>
      <c r="D38" s="7"/>
      <c r="E38" s="7"/>
      <c r="F38" s="82"/>
      <c r="G38" s="94"/>
      <c r="H38" s="21" t="s">
        <v>16</v>
      </c>
      <c r="I38" s="158" t="s">
        <v>520</v>
      </c>
      <c r="J38" s="158" t="s">
        <v>520</v>
      </c>
      <c r="K38" s="203">
        <v>12</v>
      </c>
      <c r="L38" s="202"/>
      <c r="M38" s="117"/>
      <c r="N38" s="302"/>
      <c r="O38" s="351"/>
    </row>
    <row r="39" spans="2:17" s="1" customFormat="1" ht="12.95" customHeight="1" x14ac:dyDescent="0.25">
      <c r="B39" s="11"/>
      <c r="C39" s="7"/>
      <c r="D39" s="7"/>
      <c r="E39" s="7"/>
      <c r="F39" s="82"/>
      <c r="G39" s="94"/>
      <c r="H39" s="7" t="s">
        <v>25</v>
      </c>
      <c r="I39" s="149">
        <f t="shared" ref="I39:N39" si="17">I8+I13+I16+I29+I32</f>
        <v>3278930</v>
      </c>
      <c r="J39" s="13">
        <f t="shared" si="17"/>
        <v>3278930</v>
      </c>
      <c r="K39" s="80">
        <f t="shared" ref="K39" si="18">K8+K13+K16+K29+K32</f>
        <v>568587</v>
      </c>
      <c r="L39" s="152">
        <f t="shared" si="17"/>
        <v>0</v>
      </c>
      <c r="M39" s="13">
        <f t="shared" si="17"/>
        <v>0</v>
      </c>
      <c r="N39" s="303">
        <f t="shared" si="17"/>
        <v>0</v>
      </c>
      <c r="O39" s="350">
        <f>IF(J39=0,"",N39/J39*100)</f>
        <v>0</v>
      </c>
    </row>
    <row r="40" spans="2:17" s="1" customFormat="1" ht="12.95" customHeight="1" x14ac:dyDescent="0.25">
      <c r="B40" s="11"/>
      <c r="C40" s="7"/>
      <c r="D40" s="7"/>
      <c r="E40" s="7"/>
      <c r="F40" s="82"/>
      <c r="G40" s="94"/>
      <c r="H40" s="7" t="s">
        <v>17</v>
      </c>
      <c r="I40" s="13">
        <f t="shared" ref="I40:K41" si="19">I39</f>
        <v>3278930</v>
      </c>
      <c r="J40" s="13">
        <f t="shared" si="19"/>
        <v>3278930</v>
      </c>
      <c r="K40" s="80">
        <f t="shared" si="19"/>
        <v>568587</v>
      </c>
      <c r="L40" s="152">
        <f t="shared" ref="L40:N41" si="20">L39</f>
        <v>0</v>
      </c>
      <c r="M40" s="13">
        <f t="shared" si="20"/>
        <v>0</v>
      </c>
      <c r="N40" s="303">
        <f t="shared" si="20"/>
        <v>0</v>
      </c>
      <c r="O40" s="350">
        <f>IF(J40=0,"",N40/J40*100)</f>
        <v>0</v>
      </c>
    </row>
    <row r="41" spans="2:17" s="1" customFormat="1" ht="12.95" customHeight="1" x14ac:dyDescent="0.25">
      <c r="B41" s="11"/>
      <c r="C41" s="7"/>
      <c r="D41" s="7"/>
      <c r="E41" s="7"/>
      <c r="F41" s="82"/>
      <c r="G41" s="94"/>
      <c r="H41" s="7" t="s">
        <v>18</v>
      </c>
      <c r="I41" s="13">
        <f t="shared" si="19"/>
        <v>3278930</v>
      </c>
      <c r="J41" s="13">
        <f t="shared" si="19"/>
        <v>3278930</v>
      </c>
      <c r="K41" s="80">
        <f t="shared" si="19"/>
        <v>568587</v>
      </c>
      <c r="L41" s="152">
        <f t="shared" si="20"/>
        <v>0</v>
      </c>
      <c r="M41" s="13">
        <f t="shared" si="20"/>
        <v>0</v>
      </c>
      <c r="N41" s="303">
        <f t="shared" si="20"/>
        <v>0</v>
      </c>
      <c r="O41" s="350">
        <f>IF(J41=0,"",N41/J41*100)</f>
        <v>0</v>
      </c>
    </row>
    <row r="42" spans="2:17" ht="12.95" customHeight="1" thickBot="1" x14ac:dyDescent="0.25">
      <c r="B42" s="14"/>
      <c r="C42" s="15"/>
      <c r="D42" s="15"/>
      <c r="E42" s="15"/>
      <c r="F42" s="84"/>
      <c r="G42" s="96"/>
      <c r="H42" s="15"/>
      <c r="I42" s="26"/>
      <c r="J42" s="26"/>
      <c r="K42" s="294"/>
      <c r="L42" s="153"/>
      <c r="M42" s="26"/>
      <c r="N42" s="318"/>
      <c r="O42" s="352"/>
    </row>
    <row r="43" spans="2:17" ht="12.95" customHeight="1" x14ac:dyDescent="0.2">
      <c r="F43" s="85"/>
      <c r="G43" s="97"/>
      <c r="L43" s="355"/>
      <c r="N43" s="126"/>
    </row>
    <row r="44" spans="2:17" ht="12.95" customHeight="1" x14ac:dyDescent="0.2">
      <c r="F44" s="85"/>
      <c r="G44" s="97"/>
      <c r="N44" s="126"/>
    </row>
    <row r="45" spans="2:17" ht="12.95" customHeight="1" x14ac:dyDescent="0.2">
      <c r="F45" s="85"/>
      <c r="G45" s="97"/>
      <c r="N45" s="126"/>
    </row>
    <row r="46" spans="2:17" ht="12.95" customHeight="1" x14ac:dyDescent="0.2">
      <c r="F46" s="85"/>
      <c r="G46" s="97"/>
      <c r="N46" s="126"/>
    </row>
    <row r="47" spans="2:17" ht="12.95" customHeight="1" x14ac:dyDescent="0.2">
      <c r="F47" s="85"/>
      <c r="G47" s="97"/>
      <c r="N47" s="126"/>
    </row>
    <row r="48" spans="2:17" ht="12.95" customHeight="1" x14ac:dyDescent="0.2">
      <c r="F48" s="85"/>
      <c r="G48" s="97"/>
      <c r="N48" s="126"/>
    </row>
    <row r="49" spans="6:14" ht="12.95" customHeight="1" x14ac:dyDescent="0.2">
      <c r="F49" s="85"/>
      <c r="G49" s="97"/>
      <c r="N49" s="126"/>
    </row>
    <row r="50" spans="6:14" ht="12.95" customHeight="1" x14ac:dyDescent="0.2">
      <c r="F50" s="85"/>
      <c r="G50" s="97"/>
      <c r="N50" s="126"/>
    </row>
    <row r="51" spans="6:14" ht="12.95" customHeight="1" x14ac:dyDescent="0.2">
      <c r="F51" s="85"/>
      <c r="G51" s="97"/>
      <c r="N51" s="126"/>
    </row>
    <row r="52" spans="6:14" ht="12.95" customHeight="1" x14ac:dyDescent="0.2">
      <c r="F52" s="85"/>
      <c r="G52" s="97"/>
      <c r="N52" s="126"/>
    </row>
    <row r="53" spans="6:14" ht="12.95" customHeight="1" x14ac:dyDescent="0.2">
      <c r="F53" s="85"/>
      <c r="G53" s="97"/>
      <c r="N53" s="126"/>
    </row>
    <row r="54" spans="6:14" ht="12.95" customHeight="1" x14ac:dyDescent="0.2">
      <c r="F54" s="85"/>
      <c r="G54" s="97"/>
      <c r="N54" s="126"/>
    </row>
    <row r="55" spans="6:14" ht="12.95" customHeight="1" x14ac:dyDescent="0.2">
      <c r="F55" s="85"/>
      <c r="G55" s="97"/>
      <c r="N55" s="126"/>
    </row>
    <row r="56" spans="6:14" ht="12.95" customHeight="1" x14ac:dyDescent="0.2">
      <c r="F56" s="85"/>
      <c r="G56" s="97"/>
      <c r="N56" s="126"/>
    </row>
    <row r="57" spans="6:14" ht="12.95" customHeight="1" x14ac:dyDescent="0.2">
      <c r="F57" s="85"/>
      <c r="G57" s="97"/>
      <c r="N57" s="126"/>
    </row>
    <row r="58" spans="6:14" ht="12.95" customHeight="1" x14ac:dyDescent="0.2">
      <c r="F58" s="85"/>
      <c r="G58" s="97"/>
      <c r="N58" s="126"/>
    </row>
    <row r="59" spans="6:14" ht="12.95" customHeight="1" x14ac:dyDescent="0.2">
      <c r="F59" s="85"/>
      <c r="G59" s="97"/>
      <c r="N59" s="126"/>
    </row>
    <row r="60" spans="6:14" ht="17.100000000000001" customHeight="1" x14ac:dyDescent="0.2">
      <c r="F60" s="85"/>
      <c r="G60" s="97"/>
      <c r="N60" s="126"/>
    </row>
    <row r="61" spans="6:14" ht="14.25" x14ac:dyDescent="0.2">
      <c r="F61" s="85"/>
      <c r="G61" s="97"/>
      <c r="N61" s="126"/>
    </row>
    <row r="62" spans="6:14" ht="14.25" x14ac:dyDescent="0.2">
      <c r="F62" s="85"/>
      <c r="G62" s="97"/>
      <c r="N62" s="126"/>
    </row>
    <row r="63" spans="6:14" ht="14.25" x14ac:dyDescent="0.2">
      <c r="F63" s="85"/>
      <c r="G63" s="97"/>
      <c r="N63" s="126"/>
    </row>
    <row r="64" spans="6:14" ht="14.25" x14ac:dyDescent="0.2">
      <c r="F64" s="85"/>
      <c r="G64" s="97"/>
      <c r="N64" s="126"/>
    </row>
    <row r="65" spans="6:14" ht="14.25" x14ac:dyDescent="0.2">
      <c r="F65" s="85"/>
      <c r="G65" s="97"/>
      <c r="N65" s="126"/>
    </row>
    <row r="66" spans="6:14" ht="14.25" x14ac:dyDescent="0.2">
      <c r="F66" s="85"/>
      <c r="G66" s="97"/>
      <c r="N66" s="126"/>
    </row>
    <row r="67" spans="6:14" ht="14.25" x14ac:dyDescent="0.2">
      <c r="F67" s="85"/>
      <c r="G67" s="97"/>
      <c r="N67" s="126"/>
    </row>
    <row r="68" spans="6:14" ht="14.25" x14ac:dyDescent="0.2">
      <c r="F68" s="85"/>
      <c r="G68" s="97"/>
      <c r="N68" s="126"/>
    </row>
    <row r="69" spans="6:14" ht="14.25" x14ac:dyDescent="0.2">
      <c r="F69" s="85"/>
      <c r="G69" s="97"/>
      <c r="N69" s="126"/>
    </row>
    <row r="70" spans="6:14" ht="14.25" x14ac:dyDescent="0.2">
      <c r="F70" s="85"/>
      <c r="G70" s="97"/>
      <c r="N70" s="126"/>
    </row>
    <row r="71" spans="6:14" ht="14.25" x14ac:dyDescent="0.2">
      <c r="F71" s="85"/>
      <c r="G71" s="97"/>
      <c r="N71" s="126"/>
    </row>
    <row r="72" spans="6:14" ht="14.25" x14ac:dyDescent="0.2">
      <c r="F72" s="85"/>
      <c r="G72" s="97"/>
      <c r="N72" s="126"/>
    </row>
    <row r="73" spans="6:14" ht="14.25" x14ac:dyDescent="0.2">
      <c r="F73" s="85"/>
      <c r="G73" s="97"/>
      <c r="N73" s="126"/>
    </row>
    <row r="74" spans="6:14" ht="14.25" x14ac:dyDescent="0.2">
      <c r="F74" s="85"/>
      <c r="G74" s="85"/>
      <c r="N74" s="126"/>
    </row>
    <row r="75" spans="6:14" ht="14.25" x14ac:dyDescent="0.2">
      <c r="F75" s="85"/>
      <c r="G75" s="85"/>
      <c r="N75" s="126"/>
    </row>
    <row r="76" spans="6:14" ht="14.25" x14ac:dyDescent="0.2">
      <c r="F76" s="85"/>
      <c r="G76" s="85"/>
      <c r="N76" s="126"/>
    </row>
    <row r="77" spans="6:14" ht="14.25" x14ac:dyDescent="0.2">
      <c r="F77" s="85"/>
      <c r="G77" s="85"/>
      <c r="N77" s="126"/>
    </row>
    <row r="78" spans="6:14" ht="14.25" x14ac:dyDescent="0.2">
      <c r="F78" s="85"/>
      <c r="G78" s="85"/>
      <c r="N78" s="126"/>
    </row>
    <row r="79" spans="6:14" ht="14.25" x14ac:dyDescent="0.2">
      <c r="F79" s="85"/>
      <c r="G79" s="85"/>
      <c r="N79" s="126"/>
    </row>
    <row r="80" spans="6:14" ht="14.25" x14ac:dyDescent="0.2">
      <c r="F80" s="85"/>
      <c r="G80" s="85"/>
      <c r="N80" s="126"/>
    </row>
    <row r="81" spans="6:14" ht="14.25" x14ac:dyDescent="0.2">
      <c r="F81" s="85"/>
      <c r="G81" s="85"/>
      <c r="N81" s="126"/>
    </row>
    <row r="82" spans="6:14" ht="14.25" x14ac:dyDescent="0.2">
      <c r="F82" s="85"/>
      <c r="G82" s="85"/>
      <c r="N82" s="126"/>
    </row>
    <row r="83" spans="6:14" ht="14.25" x14ac:dyDescent="0.2">
      <c r="F83" s="85"/>
      <c r="G83" s="85"/>
      <c r="N83" s="126"/>
    </row>
    <row r="84" spans="6:14" ht="14.25" x14ac:dyDescent="0.2">
      <c r="F84" s="85"/>
      <c r="G84" s="85"/>
      <c r="N84" s="126"/>
    </row>
    <row r="85" spans="6:14" ht="14.25" x14ac:dyDescent="0.2">
      <c r="F85" s="85"/>
      <c r="G85" s="85"/>
      <c r="N85" s="126"/>
    </row>
    <row r="86" spans="6:14" ht="14.25" x14ac:dyDescent="0.2">
      <c r="F86" s="85"/>
      <c r="G86" s="85"/>
      <c r="N86" s="126"/>
    </row>
    <row r="87" spans="6:14" ht="14.25" x14ac:dyDescent="0.2">
      <c r="F87" s="85"/>
      <c r="G87" s="85"/>
      <c r="N87" s="126"/>
    </row>
    <row r="88" spans="6:14" ht="14.25" x14ac:dyDescent="0.2">
      <c r="F88" s="85"/>
      <c r="G88" s="85"/>
      <c r="N88" s="126"/>
    </row>
    <row r="89" spans="6:14" ht="14.25" x14ac:dyDescent="0.2">
      <c r="F89" s="85"/>
      <c r="G89" s="85"/>
      <c r="N89" s="126"/>
    </row>
    <row r="90" spans="6:14" ht="14.25" x14ac:dyDescent="0.2">
      <c r="F90" s="85"/>
      <c r="G90" s="85"/>
      <c r="N90" s="126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/>
  <dimension ref="B1:R100"/>
  <sheetViews>
    <sheetView topLeftCell="A32" zoomScaleNormal="100" zoomScaleSheetLayoutView="100" workbookViewId="0">
      <selection activeCell="H41" sqref="H41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348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45</v>
      </c>
      <c r="C7" s="6" t="s">
        <v>4</v>
      </c>
      <c r="D7" s="6" t="s">
        <v>5</v>
      </c>
      <c r="E7" s="173" t="s">
        <v>387</v>
      </c>
      <c r="F7" s="4"/>
      <c r="G7" s="4"/>
      <c r="H7" s="4"/>
      <c r="I7" s="148"/>
      <c r="J7" s="4"/>
      <c r="K7" s="43"/>
      <c r="L7" s="3"/>
      <c r="M7" s="4"/>
      <c r="N7" s="315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SUM(I9:I12)</f>
        <v>949120</v>
      </c>
      <c r="J8" s="117">
        <f t="shared" ref="J8:K8" si="1">SUM(J9:J12)</f>
        <v>949120</v>
      </c>
      <c r="K8" s="113">
        <f t="shared" si="1"/>
        <v>470202</v>
      </c>
      <c r="L8" s="200">
        <f>SUM(L9:L12)</f>
        <v>0</v>
      </c>
      <c r="M8" s="117">
        <f>SUM(M9:M12)</f>
        <v>0</v>
      </c>
      <c r="N8" s="316">
        <f>SUM(N9:N12)</f>
        <v>0</v>
      </c>
      <c r="O8" s="350">
        <f t="shared" ref="O8:O41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5">
        <v>799550</v>
      </c>
      <c r="J9" s="115">
        <v>799550</v>
      </c>
      <c r="K9" s="110">
        <v>385806</v>
      </c>
      <c r="L9" s="143"/>
      <c r="M9" s="115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5">
        <v>149570</v>
      </c>
      <c r="J10" s="115">
        <v>149570</v>
      </c>
      <c r="K10" s="110">
        <v>84396</v>
      </c>
      <c r="L10" s="143"/>
      <c r="M10" s="115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">
      <c r="B12" s="9"/>
      <c r="C12" s="10"/>
      <c r="D12" s="10"/>
      <c r="E12" s="10"/>
      <c r="F12" s="83"/>
      <c r="G12" s="95"/>
      <c r="H12" s="20"/>
      <c r="I12" s="115"/>
      <c r="J12" s="115"/>
      <c r="K12" s="110"/>
      <c r="L12" s="143"/>
      <c r="M12" s="115"/>
      <c r="N12" s="317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K13" si="4">I14</f>
        <v>84310</v>
      </c>
      <c r="J13" s="117">
        <f t="shared" si="4"/>
        <v>84310</v>
      </c>
      <c r="K13" s="113">
        <f t="shared" si="4"/>
        <v>41219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5">
        <v>84310</v>
      </c>
      <c r="J14" s="115">
        <v>84310</v>
      </c>
      <c r="K14" s="110">
        <v>41219</v>
      </c>
      <c r="L14" s="143"/>
      <c r="M14" s="115"/>
      <c r="N14" s="317">
        <f>SUM(L14:M14)</f>
        <v>0</v>
      </c>
      <c r="O14" s="351">
        <f t="shared" si="2"/>
        <v>0</v>
      </c>
    </row>
    <row r="15" spans="2:17" ht="12.95" customHeight="1" x14ac:dyDescent="0.2">
      <c r="B15" s="9"/>
      <c r="C15" s="10"/>
      <c r="D15" s="10"/>
      <c r="E15" s="10"/>
      <c r="F15" s="83"/>
      <c r="G15" s="95"/>
      <c r="H15" s="20"/>
      <c r="I15" s="115"/>
      <c r="J15" s="115"/>
      <c r="K15" s="110"/>
      <c r="L15" s="143"/>
      <c r="M15" s="115"/>
      <c r="N15" s="304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" si="5">SUM(I17:I26)</f>
        <v>89050</v>
      </c>
      <c r="J16" s="119">
        <f t="shared" ref="J16:K16" si="6">SUM(J17:J26)</f>
        <v>89050</v>
      </c>
      <c r="K16" s="111">
        <f t="shared" si="6"/>
        <v>42534</v>
      </c>
      <c r="L16" s="201">
        <f>SUM(L17:L26)</f>
        <v>0</v>
      </c>
      <c r="M16" s="119">
        <f>SUM(M17:M26)</f>
        <v>0</v>
      </c>
      <c r="N16" s="303">
        <f>SUM(N17:N26)</f>
        <v>0</v>
      </c>
      <c r="O16" s="350">
        <f t="shared" si="2"/>
        <v>0</v>
      </c>
    </row>
    <row r="17" spans="2:18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5">
        <v>7500</v>
      </c>
      <c r="J17" s="115">
        <v>7500</v>
      </c>
      <c r="K17" s="110">
        <v>4954</v>
      </c>
      <c r="L17" s="143"/>
      <c r="M17" s="115"/>
      <c r="N17" s="317">
        <f t="shared" ref="N17:N26" si="7">SUM(L17:M17)</f>
        <v>0</v>
      </c>
      <c r="O17" s="351">
        <f t="shared" si="2"/>
        <v>0</v>
      </c>
    </row>
    <row r="18" spans="2:18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5">
        <v>2000</v>
      </c>
      <c r="J18" s="115">
        <v>2000</v>
      </c>
      <c r="K18" s="110">
        <v>350</v>
      </c>
      <c r="L18" s="143"/>
      <c r="M18" s="115"/>
      <c r="N18" s="317">
        <f t="shared" si="7"/>
        <v>0</v>
      </c>
      <c r="O18" s="351">
        <f t="shared" si="2"/>
        <v>0</v>
      </c>
    </row>
    <row r="19" spans="2:18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5">
        <v>8000</v>
      </c>
      <c r="J19" s="115">
        <v>8000</v>
      </c>
      <c r="K19" s="110">
        <v>2178</v>
      </c>
      <c r="L19" s="143"/>
      <c r="M19" s="115"/>
      <c r="N19" s="317">
        <f t="shared" si="7"/>
        <v>0</v>
      </c>
      <c r="O19" s="351">
        <f t="shared" si="2"/>
        <v>0</v>
      </c>
    </row>
    <row r="20" spans="2:18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5">
        <v>5000</v>
      </c>
      <c r="J20" s="115">
        <v>5000</v>
      </c>
      <c r="K20" s="110">
        <v>665</v>
      </c>
      <c r="L20" s="143"/>
      <c r="M20" s="115"/>
      <c r="N20" s="317">
        <f t="shared" si="7"/>
        <v>0</v>
      </c>
      <c r="O20" s="351">
        <f t="shared" si="2"/>
        <v>0</v>
      </c>
    </row>
    <row r="21" spans="2:18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5">
        <v>1000</v>
      </c>
      <c r="J21" s="115">
        <v>1000</v>
      </c>
      <c r="K21" s="110">
        <v>101</v>
      </c>
      <c r="L21" s="143"/>
      <c r="M21" s="115"/>
      <c r="N21" s="317">
        <f t="shared" si="7"/>
        <v>0</v>
      </c>
      <c r="O21" s="351">
        <f t="shared" si="2"/>
        <v>0</v>
      </c>
    </row>
    <row r="22" spans="2:18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5">
        <v>5500</v>
      </c>
      <c r="J22" s="115">
        <v>5500</v>
      </c>
      <c r="K22" s="110">
        <v>2085</v>
      </c>
      <c r="L22" s="143"/>
      <c r="M22" s="115"/>
      <c r="N22" s="317">
        <f t="shared" si="7"/>
        <v>0</v>
      </c>
      <c r="O22" s="351">
        <f t="shared" si="2"/>
        <v>0</v>
      </c>
    </row>
    <row r="23" spans="2:18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5">
        <v>10000</v>
      </c>
      <c r="J23" s="115">
        <v>10000</v>
      </c>
      <c r="K23" s="110">
        <v>5643</v>
      </c>
      <c r="L23" s="143"/>
      <c r="M23" s="115"/>
      <c r="N23" s="317">
        <f t="shared" si="7"/>
        <v>0</v>
      </c>
      <c r="O23" s="351">
        <f t="shared" si="2"/>
        <v>0</v>
      </c>
    </row>
    <row r="24" spans="2:18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5">
        <v>50</v>
      </c>
      <c r="J24" s="115">
        <v>50</v>
      </c>
      <c r="K24" s="110">
        <v>0</v>
      </c>
      <c r="L24" s="143"/>
      <c r="M24" s="115"/>
      <c r="N24" s="317">
        <f t="shared" si="7"/>
        <v>0</v>
      </c>
      <c r="O24" s="351">
        <f t="shared" si="2"/>
        <v>0</v>
      </c>
    </row>
    <row r="25" spans="2:18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5">
        <v>50000</v>
      </c>
      <c r="J25" s="115">
        <v>50000</v>
      </c>
      <c r="K25" s="110">
        <v>26558</v>
      </c>
      <c r="L25" s="143"/>
      <c r="M25" s="115"/>
      <c r="N25" s="317">
        <f t="shared" si="7"/>
        <v>0</v>
      </c>
      <c r="O25" s="351">
        <f t="shared" si="2"/>
        <v>0</v>
      </c>
      <c r="P25" s="41"/>
    </row>
    <row r="26" spans="2:18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5">
        <v>0</v>
      </c>
      <c r="J26" s="115">
        <v>0</v>
      </c>
      <c r="K26" s="110">
        <v>0</v>
      </c>
      <c r="L26" s="143"/>
      <c r="M26" s="115"/>
      <c r="N26" s="317">
        <f t="shared" si="7"/>
        <v>0</v>
      </c>
      <c r="O26" s="351" t="str">
        <f t="shared" si="2"/>
        <v/>
      </c>
    </row>
    <row r="27" spans="2:18" ht="12.95" customHeight="1" x14ac:dyDescent="0.25">
      <c r="B27" s="9"/>
      <c r="C27" s="10"/>
      <c r="D27" s="10"/>
      <c r="E27" s="10"/>
      <c r="F27" s="83"/>
      <c r="G27" s="95"/>
      <c r="H27" s="20"/>
      <c r="I27" s="117"/>
      <c r="J27" s="117"/>
      <c r="K27" s="113"/>
      <c r="L27" s="200"/>
      <c r="M27" s="117"/>
      <c r="N27" s="303"/>
      <c r="O27" s="351" t="str">
        <f t="shared" si="2"/>
        <v/>
      </c>
    </row>
    <row r="28" spans="2:18" s="1" customFormat="1" ht="12.95" customHeight="1" x14ac:dyDescent="0.25">
      <c r="B28" s="11"/>
      <c r="C28" s="7"/>
      <c r="D28" s="7"/>
      <c r="E28" s="7"/>
      <c r="F28" s="82">
        <v>614000</v>
      </c>
      <c r="G28" s="94"/>
      <c r="H28" s="21" t="s">
        <v>84</v>
      </c>
      <c r="I28" s="117">
        <f t="shared" ref="I28:M28" si="8">SUM(I29:I32)</f>
        <v>2500000</v>
      </c>
      <c r="J28" s="117">
        <f t="shared" ref="J28:K28" si="9">SUM(J29:J32)</f>
        <v>2500000</v>
      </c>
      <c r="K28" s="113">
        <f t="shared" si="9"/>
        <v>69935</v>
      </c>
      <c r="L28" s="200">
        <f t="shared" si="8"/>
        <v>0</v>
      </c>
      <c r="M28" s="117">
        <f t="shared" si="8"/>
        <v>0</v>
      </c>
      <c r="N28" s="303">
        <f t="shared" ref="N28" si="10">SUM(N29:N32)</f>
        <v>0</v>
      </c>
      <c r="O28" s="350">
        <f t="shared" si="2"/>
        <v>0</v>
      </c>
    </row>
    <row r="29" spans="2:18" s="1" customFormat="1" ht="12.95" customHeight="1" x14ac:dyDescent="0.2">
      <c r="B29" s="11"/>
      <c r="C29" s="7"/>
      <c r="D29" s="21"/>
      <c r="E29" s="21"/>
      <c r="F29" s="83">
        <v>614100</v>
      </c>
      <c r="G29" s="95" t="s">
        <v>295</v>
      </c>
      <c r="H29" s="182" t="s">
        <v>466</v>
      </c>
      <c r="I29" s="118">
        <v>150000</v>
      </c>
      <c r="J29" s="118">
        <v>150000</v>
      </c>
      <c r="K29" s="112">
        <v>5800</v>
      </c>
      <c r="L29" s="144"/>
      <c r="M29" s="118"/>
      <c r="N29" s="317">
        <f t="shared" ref="N29:N32" si="11">SUM(L29:M29)</f>
        <v>0</v>
      </c>
      <c r="O29" s="351">
        <f t="shared" si="2"/>
        <v>0</v>
      </c>
    </row>
    <row r="30" spans="2:18" ht="12.95" customHeight="1" x14ac:dyDescent="0.2">
      <c r="B30" s="9"/>
      <c r="C30" s="10"/>
      <c r="D30" s="10"/>
      <c r="E30" s="10"/>
      <c r="F30" s="83">
        <v>614500</v>
      </c>
      <c r="G30" s="95" t="s">
        <v>294</v>
      </c>
      <c r="H30" s="191" t="s">
        <v>467</v>
      </c>
      <c r="I30" s="118">
        <v>1650000</v>
      </c>
      <c r="J30" s="118">
        <v>1650000</v>
      </c>
      <c r="K30" s="112">
        <v>133</v>
      </c>
      <c r="L30" s="144"/>
      <c r="M30" s="118"/>
      <c r="N30" s="317">
        <f t="shared" si="11"/>
        <v>0</v>
      </c>
      <c r="O30" s="351">
        <f t="shared" si="2"/>
        <v>0</v>
      </c>
      <c r="Q30" s="36"/>
    </row>
    <row r="31" spans="2:18" ht="12.95" customHeight="1" x14ac:dyDescent="0.2">
      <c r="B31" s="9"/>
      <c r="C31" s="10"/>
      <c r="D31" s="10"/>
      <c r="E31" s="10"/>
      <c r="F31" s="83">
        <v>614500</v>
      </c>
      <c r="G31" s="95" t="s">
        <v>296</v>
      </c>
      <c r="H31" s="191" t="s">
        <v>468</v>
      </c>
      <c r="I31" s="118">
        <v>300000</v>
      </c>
      <c r="J31" s="118">
        <v>300000</v>
      </c>
      <c r="K31" s="112">
        <v>64002</v>
      </c>
      <c r="L31" s="144"/>
      <c r="M31" s="118"/>
      <c r="N31" s="317">
        <f t="shared" si="11"/>
        <v>0</v>
      </c>
      <c r="O31" s="351">
        <f t="shared" si="2"/>
        <v>0</v>
      </c>
      <c r="Q31" s="36"/>
      <c r="R31" s="165"/>
    </row>
    <row r="32" spans="2:18" ht="12.95" customHeight="1" x14ac:dyDescent="0.2">
      <c r="B32" s="9"/>
      <c r="C32" s="10"/>
      <c r="D32" s="10"/>
      <c r="E32" s="10"/>
      <c r="F32" s="83">
        <v>614500</v>
      </c>
      <c r="G32" s="95" t="s">
        <v>297</v>
      </c>
      <c r="H32" s="191" t="s">
        <v>213</v>
      </c>
      <c r="I32" s="118">
        <v>400000</v>
      </c>
      <c r="J32" s="118">
        <v>400000</v>
      </c>
      <c r="K32" s="112">
        <v>0</v>
      </c>
      <c r="L32" s="144"/>
      <c r="M32" s="118"/>
      <c r="N32" s="317">
        <f t="shared" si="11"/>
        <v>0</v>
      </c>
      <c r="O32" s="351">
        <f t="shared" si="2"/>
        <v>0</v>
      </c>
    </row>
    <row r="33" spans="2:17" ht="12.95" customHeight="1" x14ac:dyDescent="0.25">
      <c r="B33" s="9"/>
      <c r="C33" s="10"/>
      <c r="D33" s="10"/>
      <c r="E33" s="10"/>
      <c r="F33" s="83"/>
      <c r="G33" s="95"/>
      <c r="H33" s="20"/>
      <c r="I33" s="117"/>
      <c r="J33" s="117"/>
      <c r="K33" s="113"/>
      <c r="L33" s="200"/>
      <c r="M33" s="117"/>
      <c r="N33" s="303"/>
      <c r="O33" s="351" t="str">
        <f t="shared" si="2"/>
        <v/>
      </c>
      <c r="Q33" s="36"/>
    </row>
    <row r="34" spans="2:17" s="1" customFormat="1" ht="12.95" customHeight="1" x14ac:dyDescent="0.25">
      <c r="B34" s="11"/>
      <c r="C34" s="7"/>
      <c r="D34" s="7"/>
      <c r="E34" s="7"/>
      <c r="F34" s="82">
        <v>615000</v>
      </c>
      <c r="G34" s="94"/>
      <c r="H34" s="21" t="s">
        <v>12</v>
      </c>
      <c r="I34" s="117">
        <f t="shared" ref="I34:M34" si="12">SUM(I35:I36)</f>
        <v>550000</v>
      </c>
      <c r="J34" s="117">
        <f t="shared" ref="J34:K34" si="13">SUM(J35:J36)</f>
        <v>550000</v>
      </c>
      <c r="K34" s="113">
        <f t="shared" si="13"/>
        <v>50000</v>
      </c>
      <c r="L34" s="200">
        <f t="shared" si="12"/>
        <v>0</v>
      </c>
      <c r="M34" s="117">
        <f t="shared" si="12"/>
        <v>0</v>
      </c>
      <c r="N34" s="303">
        <f t="shared" ref="N34" si="14">SUM(N35:N36)</f>
        <v>0</v>
      </c>
      <c r="O34" s="350">
        <f t="shared" si="2"/>
        <v>0</v>
      </c>
    </row>
    <row r="35" spans="2:17" s="1" customFormat="1" ht="12.95" customHeight="1" x14ac:dyDescent="0.2">
      <c r="B35" s="11"/>
      <c r="C35" s="7"/>
      <c r="D35" s="21"/>
      <c r="E35" s="21"/>
      <c r="F35" s="83">
        <v>615100</v>
      </c>
      <c r="G35" s="95" t="s">
        <v>400</v>
      </c>
      <c r="H35" s="182" t="s">
        <v>367</v>
      </c>
      <c r="I35" s="118">
        <v>400000</v>
      </c>
      <c r="J35" s="118">
        <v>400000</v>
      </c>
      <c r="K35" s="112">
        <v>50000</v>
      </c>
      <c r="L35" s="144"/>
      <c r="M35" s="118"/>
      <c r="N35" s="317">
        <f t="shared" ref="N35" si="15">SUM(L35:M35)</f>
        <v>0</v>
      </c>
      <c r="O35" s="351">
        <f t="shared" si="2"/>
        <v>0</v>
      </c>
    </row>
    <row r="36" spans="2:17" s="1" customFormat="1" ht="12.95" customHeight="1" x14ac:dyDescent="0.2">
      <c r="B36" s="11"/>
      <c r="C36" s="7"/>
      <c r="D36" s="21"/>
      <c r="E36" s="21"/>
      <c r="F36" s="83">
        <v>615100</v>
      </c>
      <c r="G36" s="95" t="s">
        <v>401</v>
      </c>
      <c r="H36" s="182" t="s">
        <v>364</v>
      </c>
      <c r="I36" s="118">
        <v>150000</v>
      </c>
      <c r="J36" s="118">
        <v>150000</v>
      </c>
      <c r="K36" s="112">
        <v>0</v>
      </c>
      <c r="L36" s="144"/>
      <c r="M36" s="118"/>
      <c r="N36" s="317">
        <f t="shared" ref="N36" si="16">SUM(L36:M36)</f>
        <v>0</v>
      </c>
      <c r="O36" s="351">
        <f t="shared" si="2"/>
        <v>0</v>
      </c>
    </row>
    <row r="37" spans="2:17" ht="12.95" customHeight="1" x14ac:dyDescent="0.2">
      <c r="B37" s="9"/>
      <c r="C37" s="10"/>
      <c r="D37" s="10"/>
      <c r="E37" s="10"/>
      <c r="F37" s="83"/>
      <c r="G37" s="95"/>
      <c r="H37" s="20"/>
      <c r="I37" s="115"/>
      <c r="J37" s="115"/>
      <c r="K37" s="110"/>
      <c r="L37" s="143"/>
      <c r="M37" s="115"/>
      <c r="N37" s="304"/>
      <c r="O37" s="351" t="str">
        <f t="shared" si="2"/>
        <v/>
      </c>
    </row>
    <row r="38" spans="2:17" s="1" customFormat="1" ht="12.95" customHeight="1" x14ac:dyDescent="0.25">
      <c r="B38" s="11"/>
      <c r="C38" s="7"/>
      <c r="D38" s="7"/>
      <c r="E38" s="7"/>
      <c r="F38" s="82">
        <v>821000</v>
      </c>
      <c r="G38" s="94"/>
      <c r="H38" s="21" t="s">
        <v>13</v>
      </c>
      <c r="I38" s="117">
        <f t="shared" ref="I38" si="17">SUM(I39:I41)</f>
        <v>48000</v>
      </c>
      <c r="J38" s="117">
        <f t="shared" ref="J38:K38" si="18">SUM(J39:J41)</f>
        <v>48000</v>
      </c>
      <c r="K38" s="113">
        <f t="shared" si="18"/>
        <v>0</v>
      </c>
      <c r="L38" s="200">
        <f>SUM(L39:L41)</f>
        <v>0</v>
      </c>
      <c r="M38" s="117">
        <f>SUM(M39:M41)</f>
        <v>0</v>
      </c>
      <c r="N38" s="303">
        <f>SUM(N39:N41)</f>
        <v>0</v>
      </c>
      <c r="O38" s="350">
        <f t="shared" si="2"/>
        <v>0</v>
      </c>
    </row>
    <row r="39" spans="2:17" ht="12.95" customHeight="1" x14ac:dyDescent="0.2">
      <c r="B39" s="9"/>
      <c r="C39" s="10"/>
      <c r="D39" s="10"/>
      <c r="E39" s="10"/>
      <c r="F39" s="83">
        <v>821200</v>
      </c>
      <c r="G39" s="95"/>
      <c r="H39" s="20" t="s">
        <v>14</v>
      </c>
      <c r="I39" s="115">
        <v>0</v>
      </c>
      <c r="J39" s="115">
        <v>0</v>
      </c>
      <c r="K39" s="110">
        <v>0</v>
      </c>
      <c r="L39" s="143"/>
      <c r="M39" s="115"/>
      <c r="N39" s="317">
        <f t="shared" ref="N39:N40" si="19">SUM(L39:M39)</f>
        <v>0</v>
      </c>
      <c r="O39" s="351" t="str">
        <f t="shared" si="2"/>
        <v/>
      </c>
    </row>
    <row r="40" spans="2:17" ht="12.95" customHeight="1" x14ac:dyDescent="0.2">
      <c r="B40" s="9"/>
      <c r="C40" s="10"/>
      <c r="D40" s="10"/>
      <c r="E40" s="10"/>
      <c r="F40" s="83">
        <v>821300</v>
      </c>
      <c r="G40" s="95"/>
      <c r="H40" s="20" t="s">
        <v>15</v>
      </c>
      <c r="I40" s="115">
        <v>48000</v>
      </c>
      <c r="J40" s="115">
        <v>48000</v>
      </c>
      <c r="K40" s="110">
        <v>0</v>
      </c>
      <c r="L40" s="143"/>
      <c r="M40" s="115"/>
      <c r="N40" s="317">
        <f t="shared" si="19"/>
        <v>0</v>
      </c>
      <c r="O40" s="351">
        <f t="shared" si="2"/>
        <v>0</v>
      </c>
    </row>
    <row r="41" spans="2:17" ht="12.95" customHeight="1" x14ac:dyDescent="0.2">
      <c r="B41" s="9"/>
      <c r="C41" s="10"/>
      <c r="D41" s="10"/>
      <c r="E41" s="10"/>
      <c r="F41" s="83"/>
      <c r="G41" s="95"/>
      <c r="H41" s="20"/>
      <c r="I41" s="115"/>
      <c r="J41" s="115"/>
      <c r="K41" s="110"/>
      <c r="L41" s="143"/>
      <c r="M41" s="115"/>
      <c r="N41" s="304"/>
      <c r="O41" s="351" t="str">
        <f t="shared" si="2"/>
        <v/>
      </c>
    </row>
    <row r="42" spans="2:17" s="1" customFormat="1" ht="12.95" customHeight="1" x14ac:dyDescent="0.25">
      <c r="B42" s="11"/>
      <c r="C42" s="7"/>
      <c r="D42" s="7"/>
      <c r="E42" s="7"/>
      <c r="F42" s="82"/>
      <c r="G42" s="94"/>
      <c r="H42" s="21" t="s">
        <v>16</v>
      </c>
      <c r="I42" s="158" t="s">
        <v>543</v>
      </c>
      <c r="J42" s="158" t="s">
        <v>543</v>
      </c>
      <c r="K42" s="203" t="s">
        <v>572</v>
      </c>
      <c r="L42" s="202"/>
      <c r="M42" s="158"/>
      <c r="N42" s="302"/>
      <c r="O42" s="351"/>
    </row>
    <row r="43" spans="2:17" s="1" customFormat="1" ht="12.95" customHeight="1" x14ac:dyDescent="0.25">
      <c r="B43" s="11"/>
      <c r="C43" s="7"/>
      <c r="D43" s="7"/>
      <c r="E43" s="7"/>
      <c r="F43" s="82"/>
      <c r="G43" s="94"/>
      <c r="H43" s="7" t="s">
        <v>25</v>
      </c>
      <c r="I43" s="149">
        <f t="shared" ref="I43:N43" si="20">I8+I13+I16+I28+I34+I38</f>
        <v>4220480</v>
      </c>
      <c r="J43" s="13">
        <f t="shared" si="20"/>
        <v>4220480</v>
      </c>
      <c r="K43" s="80">
        <f t="shared" ref="K43" si="21">K8+K13+K16+K28+K34+K38</f>
        <v>673890</v>
      </c>
      <c r="L43" s="152">
        <f t="shared" si="20"/>
        <v>0</v>
      </c>
      <c r="M43" s="13">
        <f t="shared" si="20"/>
        <v>0</v>
      </c>
      <c r="N43" s="303">
        <f t="shared" si="20"/>
        <v>0</v>
      </c>
      <c r="O43" s="350">
        <f t="shared" ref="O43:O45" si="22">IF(J43=0,"",N43/J43*100)</f>
        <v>0</v>
      </c>
    </row>
    <row r="44" spans="2:17" s="1" customFormat="1" ht="12.95" customHeight="1" x14ac:dyDescent="0.25">
      <c r="B44" s="11"/>
      <c r="C44" s="7"/>
      <c r="D44" s="7"/>
      <c r="E44" s="7"/>
      <c r="F44" s="82"/>
      <c r="G44" s="94"/>
      <c r="H44" s="7" t="s">
        <v>17</v>
      </c>
      <c r="I44" s="13">
        <f t="shared" ref="I44:K45" si="23">I43</f>
        <v>4220480</v>
      </c>
      <c r="J44" s="13">
        <f t="shared" si="23"/>
        <v>4220480</v>
      </c>
      <c r="K44" s="80">
        <f t="shared" si="23"/>
        <v>673890</v>
      </c>
      <c r="L44" s="152">
        <f t="shared" ref="L44:N45" si="24">L43</f>
        <v>0</v>
      </c>
      <c r="M44" s="13">
        <f t="shared" si="24"/>
        <v>0</v>
      </c>
      <c r="N44" s="303">
        <f t="shared" si="24"/>
        <v>0</v>
      </c>
      <c r="O44" s="350">
        <f t="shared" si="22"/>
        <v>0</v>
      </c>
    </row>
    <row r="45" spans="2:17" s="1" customFormat="1" ht="12.95" customHeight="1" x14ac:dyDescent="0.25">
      <c r="B45" s="11"/>
      <c r="C45" s="7"/>
      <c r="D45" s="7"/>
      <c r="E45" s="7"/>
      <c r="F45" s="82"/>
      <c r="G45" s="94"/>
      <c r="H45" s="7" t="s">
        <v>18</v>
      </c>
      <c r="I45" s="13">
        <f t="shared" si="23"/>
        <v>4220480</v>
      </c>
      <c r="J45" s="13">
        <f t="shared" si="23"/>
        <v>4220480</v>
      </c>
      <c r="K45" s="80">
        <f t="shared" si="23"/>
        <v>673890</v>
      </c>
      <c r="L45" s="152">
        <f t="shared" si="24"/>
        <v>0</v>
      </c>
      <c r="M45" s="13">
        <f t="shared" si="24"/>
        <v>0</v>
      </c>
      <c r="N45" s="303">
        <f t="shared" si="24"/>
        <v>0</v>
      </c>
      <c r="O45" s="350">
        <f t="shared" si="22"/>
        <v>0</v>
      </c>
    </row>
    <row r="46" spans="2:17" ht="12.95" customHeight="1" thickBot="1" x14ac:dyDescent="0.25">
      <c r="B46" s="14"/>
      <c r="C46" s="15"/>
      <c r="D46" s="15"/>
      <c r="E46" s="15"/>
      <c r="F46" s="84"/>
      <c r="G46" s="96"/>
      <c r="H46" s="15"/>
      <c r="I46" s="26"/>
      <c r="J46" s="26"/>
      <c r="K46" s="294"/>
      <c r="L46" s="153"/>
      <c r="M46" s="26"/>
      <c r="N46" s="318"/>
      <c r="O46" s="352"/>
    </row>
    <row r="47" spans="2:17" ht="12.95" customHeight="1" x14ac:dyDescent="0.2">
      <c r="F47" s="85"/>
      <c r="G47" s="97"/>
      <c r="L47" s="164"/>
      <c r="N47" s="125"/>
    </row>
    <row r="48" spans="2:17" ht="12.95" customHeight="1" x14ac:dyDescent="0.2">
      <c r="F48" s="85"/>
      <c r="G48" s="97"/>
      <c r="N48" s="125"/>
    </row>
    <row r="49" spans="6:14" ht="12.95" customHeight="1" x14ac:dyDescent="0.2">
      <c r="F49" s="85"/>
      <c r="G49" s="97"/>
      <c r="N49" s="125"/>
    </row>
    <row r="50" spans="6:14" ht="12.95" customHeight="1" x14ac:dyDescent="0.2">
      <c r="F50" s="85"/>
      <c r="G50" s="97"/>
      <c r="N50" s="125"/>
    </row>
    <row r="51" spans="6:14" ht="12.95" customHeight="1" x14ac:dyDescent="0.2">
      <c r="F51" s="85"/>
      <c r="G51" s="97"/>
      <c r="N51" s="125"/>
    </row>
    <row r="52" spans="6:14" ht="12.95" customHeight="1" x14ac:dyDescent="0.2">
      <c r="F52" s="85"/>
      <c r="G52" s="97"/>
      <c r="N52" s="125"/>
    </row>
    <row r="53" spans="6:14" ht="12.95" customHeight="1" x14ac:dyDescent="0.2">
      <c r="F53" s="85"/>
      <c r="G53" s="97"/>
      <c r="N53" s="125"/>
    </row>
    <row r="54" spans="6:14" ht="12.95" customHeight="1" x14ac:dyDescent="0.2">
      <c r="F54" s="85"/>
      <c r="G54" s="97"/>
      <c r="N54" s="125"/>
    </row>
    <row r="55" spans="6:14" ht="12.95" customHeight="1" x14ac:dyDescent="0.2">
      <c r="F55" s="85"/>
      <c r="G55" s="97"/>
      <c r="N55" s="125"/>
    </row>
    <row r="56" spans="6:14" ht="12.95" customHeight="1" x14ac:dyDescent="0.2">
      <c r="F56" s="85"/>
      <c r="G56" s="97"/>
      <c r="N56" s="125"/>
    </row>
    <row r="57" spans="6:14" ht="12.95" customHeight="1" x14ac:dyDescent="0.2">
      <c r="F57" s="85"/>
      <c r="G57" s="97"/>
      <c r="N57" s="125"/>
    </row>
    <row r="58" spans="6:14" ht="12.95" customHeight="1" x14ac:dyDescent="0.2">
      <c r="F58" s="85"/>
      <c r="G58" s="97"/>
      <c r="N58" s="125"/>
    </row>
    <row r="59" spans="6:14" ht="12.95" customHeight="1" x14ac:dyDescent="0.2">
      <c r="F59" s="85"/>
      <c r="G59" s="97"/>
      <c r="N59" s="125"/>
    </row>
    <row r="60" spans="6:14" ht="12.95" customHeight="1" x14ac:dyDescent="0.2">
      <c r="F60" s="85"/>
      <c r="G60" s="97"/>
      <c r="N60" s="125"/>
    </row>
    <row r="61" spans="6:14" ht="12.95" customHeight="1" x14ac:dyDescent="0.2">
      <c r="F61" s="85"/>
      <c r="G61" s="97"/>
      <c r="N61" s="125"/>
    </row>
    <row r="62" spans="6:14" ht="12.95" customHeight="1" x14ac:dyDescent="0.2">
      <c r="F62" s="85"/>
      <c r="G62" s="97"/>
      <c r="N62" s="125"/>
    </row>
    <row r="63" spans="6:14" ht="12.95" customHeight="1" x14ac:dyDescent="0.2">
      <c r="F63" s="85"/>
      <c r="G63" s="97"/>
      <c r="N63" s="125"/>
    </row>
    <row r="64" spans="6:14" ht="17.100000000000001" customHeight="1" x14ac:dyDescent="0.2">
      <c r="F64" s="85"/>
      <c r="G64" s="97"/>
      <c r="N64" s="125"/>
    </row>
    <row r="65" spans="6:14" ht="14.25" x14ac:dyDescent="0.2">
      <c r="F65" s="85"/>
      <c r="G65" s="97"/>
      <c r="N65" s="125"/>
    </row>
    <row r="66" spans="6:14" ht="14.25" x14ac:dyDescent="0.2">
      <c r="F66" s="85"/>
      <c r="G66" s="97"/>
      <c r="N66" s="125"/>
    </row>
    <row r="67" spans="6:14" ht="14.25" x14ac:dyDescent="0.2">
      <c r="F67" s="85"/>
      <c r="G67" s="97"/>
      <c r="N67" s="125"/>
    </row>
    <row r="68" spans="6:14" ht="14.25" x14ac:dyDescent="0.2">
      <c r="F68" s="85"/>
      <c r="G68" s="97"/>
      <c r="N68" s="125"/>
    </row>
    <row r="69" spans="6:14" ht="14.25" x14ac:dyDescent="0.2">
      <c r="F69" s="85"/>
      <c r="G69" s="97"/>
      <c r="N69" s="125"/>
    </row>
    <row r="70" spans="6:14" ht="14.25" x14ac:dyDescent="0.2">
      <c r="F70" s="85"/>
      <c r="G70" s="97"/>
      <c r="N70" s="125"/>
    </row>
    <row r="71" spans="6:14" ht="14.25" x14ac:dyDescent="0.2">
      <c r="F71" s="85"/>
      <c r="G71" s="97"/>
      <c r="N71" s="125"/>
    </row>
    <row r="72" spans="6:14" ht="14.25" x14ac:dyDescent="0.2">
      <c r="F72" s="85"/>
      <c r="G72" s="97"/>
      <c r="N72" s="125"/>
    </row>
    <row r="73" spans="6:14" ht="14.25" x14ac:dyDescent="0.2">
      <c r="F73" s="85"/>
      <c r="G73" s="97"/>
      <c r="N73" s="125"/>
    </row>
    <row r="74" spans="6:14" ht="14.25" x14ac:dyDescent="0.2">
      <c r="F74" s="85"/>
      <c r="G74" s="97"/>
      <c r="N74" s="125"/>
    </row>
    <row r="75" spans="6:14" ht="14.25" x14ac:dyDescent="0.2">
      <c r="F75" s="85"/>
      <c r="G75" s="97"/>
      <c r="N75" s="125"/>
    </row>
    <row r="76" spans="6:14" ht="14.25" x14ac:dyDescent="0.2">
      <c r="F76" s="85"/>
      <c r="G76" s="97"/>
      <c r="N76" s="125"/>
    </row>
    <row r="77" spans="6:14" ht="14.25" x14ac:dyDescent="0.2">
      <c r="F77" s="85"/>
      <c r="G77" s="97"/>
      <c r="N77" s="125"/>
    </row>
    <row r="78" spans="6:14" ht="14.25" x14ac:dyDescent="0.2">
      <c r="F78" s="85"/>
      <c r="G78" s="85"/>
      <c r="N78" s="125"/>
    </row>
    <row r="79" spans="6:14" ht="14.25" x14ac:dyDescent="0.2">
      <c r="F79" s="85"/>
      <c r="G79" s="85"/>
      <c r="N79" s="125"/>
    </row>
    <row r="80" spans="6:14" ht="14.25" x14ac:dyDescent="0.2">
      <c r="F80" s="85"/>
      <c r="G80" s="85"/>
      <c r="N80" s="125"/>
    </row>
    <row r="81" spans="6:14" ht="14.25" x14ac:dyDescent="0.2">
      <c r="F81" s="85"/>
      <c r="G81" s="85"/>
      <c r="N81" s="125"/>
    </row>
    <row r="82" spans="6:14" ht="14.25" x14ac:dyDescent="0.2">
      <c r="F82" s="85"/>
      <c r="G82" s="85"/>
      <c r="N82" s="125"/>
    </row>
    <row r="83" spans="6:14" ht="14.25" x14ac:dyDescent="0.2">
      <c r="F83" s="85"/>
      <c r="G83" s="85"/>
      <c r="N83" s="125"/>
    </row>
    <row r="84" spans="6:14" ht="14.25" x14ac:dyDescent="0.2">
      <c r="F84" s="85"/>
      <c r="G84" s="85"/>
      <c r="N84" s="125"/>
    </row>
    <row r="85" spans="6:14" ht="14.25" x14ac:dyDescent="0.2">
      <c r="F85" s="85"/>
      <c r="G85" s="85"/>
      <c r="N85" s="125"/>
    </row>
    <row r="86" spans="6:14" ht="14.25" x14ac:dyDescent="0.2">
      <c r="F86" s="85"/>
      <c r="G86" s="85"/>
      <c r="N86" s="125"/>
    </row>
    <row r="87" spans="6:14" ht="14.25" x14ac:dyDescent="0.2">
      <c r="F87" s="85"/>
      <c r="G87" s="85"/>
      <c r="N87" s="125"/>
    </row>
    <row r="88" spans="6:14" ht="14.25" x14ac:dyDescent="0.2">
      <c r="F88" s="85"/>
      <c r="G88" s="85"/>
      <c r="N88" s="125"/>
    </row>
    <row r="89" spans="6:14" ht="14.25" x14ac:dyDescent="0.2">
      <c r="F89" s="85"/>
      <c r="G89" s="85"/>
      <c r="N89" s="125"/>
    </row>
    <row r="90" spans="6:14" ht="14.25" x14ac:dyDescent="0.2">
      <c r="F90" s="85"/>
      <c r="G90" s="85"/>
      <c r="N90" s="125"/>
    </row>
    <row r="91" spans="6:14" ht="14.25" x14ac:dyDescent="0.2">
      <c r="F91" s="85"/>
      <c r="G91" s="85"/>
      <c r="N91" s="125"/>
    </row>
    <row r="92" spans="6:14" ht="14.25" x14ac:dyDescent="0.2">
      <c r="F92" s="85"/>
      <c r="G92" s="85"/>
      <c r="N92" s="125"/>
    </row>
    <row r="93" spans="6:14" ht="14.25" x14ac:dyDescent="0.2">
      <c r="F93" s="85"/>
      <c r="G93" s="85"/>
      <c r="N93" s="125"/>
    </row>
    <row r="94" spans="6:14" ht="14.25" x14ac:dyDescent="0.2">
      <c r="F94" s="85"/>
      <c r="G94" s="85"/>
      <c r="N94" s="125"/>
    </row>
    <row r="95" spans="6:14" x14ac:dyDescent="0.2">
      <c r="G95" s="85"/>
    </row>
    <row r="96" spans="6:14" x14ac:dyDescent="0.2">
      <c r="G96" s="85"/>
    </row>
    <row r="97" spans="7:7" x14ac:dyDescent="0.2">
      <c r="G97" s="85"/>
    </row>
    <row r="98" spans="7:7" x14ac:dyDescent="0.2">
      <c r="G98" s="85"/>
    </row>
    <row r="99" spans="7:7" x14ac:dyDescent="0.2">
      <c r="G99" s="85"/>
    </row>
    <row r="100" spans="7:7" x14ac:dyDescent="0.2">
      <c r="G100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/>
  <dimension ref="B1:Q361"/>
  <sheetViews>
    <sheetView topLeftCell="A349" zoomScaleNormal="100" zoomScaleSheetLayoutView="100" workbookViewId="0">
      <selection activeCell="J356" sqref="J356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349</v>
      </c>
      <c r="C2" s="370"/>
      <c r="D2" s="370"/>
      <c r="E2" s="370"/>
      <c r="F2" s="370"/>
      <c r="G2" s="370"/>
      <c r="H2" s="370"/>
      <c r="I2" s="370"/>
      <c r="J2" s="394"/>
      <c r="K2" s="394"/>
      <c r="L2" s="394"/>
      <c r="M2" s="394"/>
      <c r="N2" s="394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132" customFormat="1" ht="11.1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46</v>
      </c>
      <c r="C7" s="6" t="s">
        <v>4</v>
      </c>
      <c r="D7" s="6" t="s">
        <v>5</v>
      </c>
      <c r="E7" s="173" t="s">
        <v>388</v>
      </c>
      <c r="F7" s="4"/>
      <c r="G7" s="4"/>
      <c r="H7" s="18" t="s">
        <v>553</v>
      </c>
      <c r="I7" s="148"/>
      <c r="J7" s="4"/>
      <c r="K7" s="43"/>
      <c r="L7" s="3"/>
      <c r="M7" s="4"/>
      <c r="N7" s="315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56">
        <f t="shared" ref="I8" si="0">SUM(I9:I12)</f>
        <v>504070</v>
      </c>
      <c r="J8" s="156">
        <f t="shared" ref="J8:K8" si="1">SUM(J9:J12)</f>
        <v>504070</v>
      </c>
      <c r="K8" s="298">
        <f t="shared" si="1"/>
        <v>223497</v>
      </c>
      <c r="L8" s="204">
        <f>SUM(L9:L12)</f>
        <v>0</v>
      </c>
      <c r="M8" s="156">
        <f>SUM(M9:M12)</f>
        <v>0</v>
      </c>
      <c r="N8" s="316">
        <f>SUM(N9:N12)</f>
        <v>0</v>
      </c>
      <c r="O8" s="350">
        <f t="shared" ref="O8:O41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6">
        <v>431530</v>
      </c>
      <c r="J9" s="116">
        <v>431530</v>
      </c>
      <c r="K9" s="299">
        <v>194682</v>
      </c>
      <c r="L9" s="145"/>
      <c r="M9" s="116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6">
        <v>72540</v>
      </c>
      <c r="J10" s="116">
        <v>72540</v>
      </c>
      <c r="K10" s="299">
        <v>28815</v>
      </c>
      <c r="L10" s="145"/>
      <c r="M10" s="116"/>
      <c r="N10" s="317">
        <f t="shared" ref="N10:N11" si="3">SUM(L10:M10)</f>
        <v>0</v>
      </c>
      <c r="O10" s="351">
        <f t="shared" si="2"/>
        <v>0</v>
      </c>
      <c r="Q10" s="36"/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57">
        <v>0</v>
      </c>
      <c r="J11" s="157">
        <v>0</v>
      </c>
      <c r="K11" s="300">
        <v>0</v>
      </c>
      <c r="L11" s="205"/>
      <c r="M11" s="157"/>
      <c r="N11" s="317">
        <f t="shared" si="3"/>
        <v>0</v>
      </c>
      <c r="O11" s="351" t="str">
        <f t="shared" si="2"/>
        <v/>
      </c>
      <c r="Q11" s="35"/>
    </row>
    <row r="12" spans="2:17" ht="8.1" customHeight="1" x14ac:dyDescent="0.2">
      <c r="B12" s="9"/>
      <c r="C12" s="10"/>
      <c r="D12" s="10"/>
      <c r="E12" s="10"/>
      <c r="F12" s="83"/>
      <c r="G12" s="95"/>
      <c r="H12" s="20"/>
      <c r="I12" s="116"/>
      <c r="J12" s="116"/>
      <c r="K12" s="299"/>
      <c r="L12" s="145"/>
      <c r="M12" s="116"/>
      <c r="N12" s="317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56">
        <f t="shared" ref="I13:K13" si="4">I14</f>
        <v>45960</v>
      </c>
      <c r="J13" s="156">
        <f t="shared" si="4"/>
        <v>45960</v>
      </c>
      <c r="K13" s="298">
        <f t="shared" si="4"/>
        <v>20659</v>
      </c>
      <c r="L13" s="204">
        <f>L14</f>
        <v>0</v>
      </c>
      <c r="M13" s="156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6">
        <v>45960</v>
      </c>
      <c r="J14" s="116">
        <v>45960</v>
      </c>
      <c r="K14" s="299">
        <v>20659</v>
      </c>
      <c r="L14" s="145"/>
      <c r="M14" s="116"/>
      <c r="N14" s="317">
        <f>SUM(L14:M14)</f>
        <v>0</v>
      </c>
      <c r="O14" s="351">
        <f t="shared" si="2"/>
        <v>0</v>
      </c>
    </row>
    <row r="15" spans="2:17" ht="8.1" customHeight="1" x14ac:dyDescent="0.2">
      <c r="B15" s="9"/>
      <c r="C15" s="10"/>
      <c r="D15" s="10"/>
      <c r="E15" s="10"/>
      <c r="F15" s="83"/>
      <c r="G15" s="95"/>
      <c r="H15" s="20"/>
      <c r="I15" s="118"/>
      <c r="J15" s="118"/>
      <c r="K15" s="112"/>
      <c r="L15" s="144"/>
      <c r="M15" s="118"/>
      <c r="N15" s="304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7">
        <f t="shared" ref="I16" si="5">SUM(I17:I29)</f>
        <v>585000</v>
      </c>
      <c r="J16" s="117">
        <f t="shared" ref="J16" si="6">SUM(J17:J29)</f>
        <v>585000</v>
      </c>
      <c r="K16" s="113">
        <f>SUM(K17:K29)</f>
        <v>63717</v>
      </c>
      <c r="L16" s="200">
        <f>SUM(L17:L29)</f>
        <v>0</v>
      </c>
      <c r="M16" s="117">
        <f>SUM(M17:M29)</f>
        <v>0</v>
      </c>
      <c r="N16" s="303">
        <f>SUM(N17:N29)</f>
        <v>0</v>
      </c>
      <c r="O16" s="350">
        <f t="shared" si="2"/>
        <v>0</v>
      </c>
    </row>
    <row r="17" spans="2:16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8">
        <v>8000</v>
      </c>
      <c r="J17" s="118">
        <v>8000</v>
      </c>
      <c r="K17" s="112">
        <v>3423</v>
      </c>
      <c r="L17" s="144"/>
      <c r="M17" s="118"/>
      <c r="N17" s="317">
        <f t="shared" ref="N17:N29" si="7">SUM(L17:M17)</f>
        <v>0</v>
      </c>
      <c r="O17" s="351">
        <f t="shared" si="2"/>
        <v>0</v>
      </c>
    </row>
    <row r="18" spans="2:16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8">
        <v>0</v>
      </c>
      <c r="J18" s="118">
        <v>0</v>
      </c>
      <c r="K18" s="112">
        <v>0</v>
      </c>
      <c r="L18" s="144"/>
      <c r="M18" s="118"/>
      <c r="N18" s="317">
        <f t="shared" si="7"/>
        <v>0</v>
      </c>
      <c r="O18" s="351" t="str">
        <f t="shared" si="2"/>
        <v/>
      </c>
    </row>
    <row r="19" spans="2:16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8">
        <v>4000</v>
      </c>
      <c r="J19" s="118">
        <v>4000</v>
      </c>
      <c r="K19" s="112">
        <v>1433</v>
      </c>
      <c r="L19" s="144"/>
      <c r="M19" s="118"/>
      <c r="N19" s="317">
        <f t="shared" si="7"/>
        <v>0</v>
      </c>
      <c r="O19" s="351">
        <f t="shared" si="2"/>
        <v>0</v>
      </c>
    </row>
    <row r="20" spans="2:16" ht="12.7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8">
        <v>18000</v>
      </c>
      <c r="J20" s="118">
        <v>161000</v>
      </c>
      <c r="K20" s="112">
        <v>2408</v>
      </c>
      <c r="L20" s="144"/>
      <c r="M20" s="118"/>
      <c r="N20" s="317">
        <f t="shared" si="7"/>
        <v>0</v>
      </c>
      <c r="O20" s="351">
        <f t="shared" si="2"/>
        <v>0</v>
      </c>
    </row>
    <row r="21" spans="2:16" ht="27" customHeight="1" x14ac:dyDescent="0.2">
      <c r="B21" s="9"/>
      <c r="C21" s="10"/>
      <c r="D21" s="10"/>
      <c r="E21" s="235" t="s">
        <v>396</v>
      </c>
      <c r="F21" s="86">
        <v>613400</v>
      </c>
      <c r="G21" s="98" t="s">
        <v>480</v>
      </c>
      <c r="H21" s="193" t="s">
        <v>477</v>
      </c>
      <c r="I21" s="162">
        <v>450000</v>
      </c>
      <c r="J21" s="162">
        <v>307000</v>
      </c>
      <c r="K21" s="124">
        <v>0</v>
      </c>
      <c r="L21" s="207"/>
      <c r="M21" s="162"/>
      <c r="N21" s="330">
        <f t="shared" ref="N21" si="8">SUM(L21:M21)</f>
        <v>0</v>
      </c>
      <c r="O21" s="351">
        <f t="shared" ref="O21" si="9">IF(J21=0,"",N21/J21*100)</f>
        <v>0</v>
      </c>
    </row>
    <row r="22" spans="2:16" ht="12.95" customHeight="1" x14ac:dyDescent="0.2">
      <c r="B22" s="9"/>
      <c r="C22" s="10"/>
      <c r="D22" s="10"/>
      <c r="E22" s="10"/>
      <c r="F22" s="83">
        <v>613500</v>
      </c>
      <c r="G22" s="95"/>
      <c r="H22" s="20" t="s">
        <v>9</v>
      </c>
      <c r="I22" s="118">
        <v>0</v>
      </c>
      <c r="J22" s="118">
        <v>0</v>
      </c>
      <c r="K22" s="112">
        <v>0</v>
      </c>
      <c r="L22" s="144"/>
      <c r="M22" s="118"/>
      <c r="N22" s="317">
        <f t="shared" si="7"/>
        <v>0</v>
      </c>
      <c r="O22" s="351" t="str">
        <f t="shared" si="2"/>
        <v/>
      </c>
    </row>
    <row r="23" spans="2:16" ht="12.95" customHeight="1" x14ac:dyDescent="0.2">
      <c r="B23" s="9"/>
      <c r="C23" s="10"/>
      <c r="D23" s="10"/>
      <c r="E23" s="10"/>
      <c r="F23" s="83">
        <v>613600</v>
      </c>
      <c r="G23" s="95"/>
      <c r="H23" s="20" t="s">
        <v>83</v>
      </c>
      <c r="I23" s="118">
        <v>0</v>
      </c>
      <c r="J23" s="118">
        <v>0</v>
      </c>
      <c r="K23" s="112">
        <v>0</v>
      </c>
      <c r="L23" s="144"/>
      <c r="M23" s="118"/>
      <c r="N23" s="317">
        <f t="shared" si="7"/>
        <v>0</v>
      </c>
      <c r="O23" s="351" t="str">
        <f t="shared" si="2"/>
        <v/>
      </c>
    </row>
    <row r="24" spans="2:16" ht="12.95" customHeight="1" x14ac:dyDescent="0.2">
      <c r="B24" s="9"/>
      <c r="C24" s="10"/>
      <c r="D24" s="10"/>
      <c r="E24" s="10"/>
      <c r="F24" s="83">
        <v>613700</v>
      </c>
      <c r="G24" s="95"/>
      <c r="H24" s="20" t="s">
        <v>10</v>
      </c>
      <c r="I24" s="118">
        <v>5000</v>
      </c>
      <c r="J24" s="118">
        <v>5000</v>
      </c>
      <c r="K24" s="112">
        <v>1847</v>
      </c>
      <c r="L24" s="144"/>
      <c r="M24" s="118"/>
      <c r="N24" s="317">
        <f t="shared" si="7"/>
        <v>0</v>
      </c>
      <c r="O24" s="351">
        <f t="shared" si="2"/>
        <v>0</v>
      </c>
    </row>
    <row r="25" spans="2:16" ht="12.95" customHeight="1" x14ac:dyDescent="0.2">
      <c r="B25" s="9"/>
      <c r="C25" s="10"/>
      <c r="D25" s="10"/>
      <c r="E25" s="10"/>
      <c r="F25" s="83">
        <v>613800</v>
      </c>
      <c r="G25" s="95"/>
      <c r="H25" s="20" t="s">
        <v>62</v>
      </c>
      <c r="I25" s="118">
        <v>0</v>
      </c>
      <c r="J25" s="118">
        <v>0</v>
      </c>
      <c r="K25" s="112">
        <v>0</v>
      </c>
      <c r="L25" s="144"/>
      <c r="M25" s="118"/>
      <c r="N25" s="317">
        <f t="shared" si="7"/>
        <v>0</v>
      </c>
      <c r="O25" s="351" t="str">
        <f t="shared" si="2"/>
        <v/>
      </c>
    </row>
    <row r="26" spans="2:16" ht="12.95" customHeight="1" x14ac:dyDescent="0.2">
      <c r="B26" s="9"/>
      <c r="C26" s="10"/>
      <c r="D26" s="10"/>
      <c r="E26" s="10"/>
      <c r="F26" s="83">
        <v>613800</v>
      </c>
      <c r="G26" s="95"/>
      <c r="H26" s="20" t="s">
        <v>71</v>
      </c>
      <c r="I26" s="118">
        <v>0</v>
      </c>
      <c r="J26" s="118">
        <v>0</v>
      </c>
      <c r="K26" s="112">
        <v>0</v>
      </c>
      <c r="L26" s="144"/>
      <c r="M26" s="118"/>
      <c r="N26" s="317">
        <f t="shared" si="7"/>
        <v>0</v>
      </c>
      <c r="O26" s="351" t="str">
        <f t="shared" si="2"/>
        <v/>
      </c>
    </row>
    <row r="27" spans="2:16" ht="12.95" customHeight="1" x14ac:dyDescent="0.2">
      <c r="B27" s="9"/>
      <c r="C27" s="10"/>
      <c r="D27" s="10"/>
      <c r="E27" s="10"/>
      <c r="F27" s="83">
        <v>613900</v>
      </c>
      <c r="G27" s="95"/>
      <c r="H27" s="20" t="s">
        <v>63</v>
      </c>
      <c r="I27" s="118">
        <v>35000</v>
      </c>
      <c r="J27" s="118">
        <v>51000</v>
      </c>
      <c r="K27" s="112">
        <v>30464</v>
      </c>
      <c r="L27" s="144"/>
      <c r="M27" s="118"/>
      <c r="N27" s="317">
        <f t="shared" si="7"/>
        <v>0</v>
      </c>
      <c r="O27" s="351">
        <f t="shared" si="2"/>
        <v>0</v>
      </c>
    </row>
    <row r="28" spans="2:16" ht="12.95" customHeight="1" x14ac:dyDescent="0.2">
      <c r="B28" s="9"/>
      <c r="C28" s="10"/>
      <c r="D28" s="10"/>
      <c r="E28" s="10"/>
      <c r="F28" s="83">
        <v>613900</v>
      </c>
      <c r="G28" s="95" t="s">
        <v>298</v>
      </c>
      <c r="H28" s="20" t="s">
        <v>66</v>
      </c>
      <c r="I28" s="118">
        <v>65000</v>
      </c>
      <c r="J28" s="118">
        <v>49000</v>
      </c>
      <c r="K28" s="112">
        <v>24142</v>
      </c>
      <c r="L28" s="144"/>
      <c r="M28" s="118"/>
      <c r="N28" s="317">
        <f t="shared" si="7"/>
        <v>0</v>
      </c>
      <c r="O28" s="351">
        <f t="shared" si="2"/>
        <v>0</v>
      </c>
    </row>
    <row r="29" spans="2:16" ht="12.95" customHeight="1" x14ac:dyDescent="0.2">
      <c r="B29" s="9"/>
      <c r="C29" s="10"/>
      <c r="D29" s="10"/>
      <c r="E29" s="10"/>
      <c r="F29" s="83">
        <v>613900</v>
      </c>
      <c r="G29" s="95"/>
      <c r="H29" s="184" t="s">
        <v>246</v>
      </c>
      <c r="I29" s="118">
        <v>0</v>
      </c>
      <c r="J29" s="118">
        <v>0</v>
      </c>
      <c r="K29" s="112">
        <v>0</v>
      </c>
      <c r="L29" s="144"/>
      <c r="M29" s="118"/>
      <c r="N29" s="317">
        <f t="shared" si="7"/>
        <v>0</v>
      </c>
      <c r="O29" s="351" t="str">
        <f t="shared" si="2"/>
        <v/>
      </c>
    </row>
    <row r="30" spans="2:16" ht="8.1" customHeight="1" x14ac:dyDescent="0.2">
      <c r="B30" s="9"/>
      <c r="C30" s="10"/>
      <c r="D30" s="10"/>
      <c r="E30" s="10"/>
      <c r="F30" s="83"/>
      <c r="G30" s="95"/>
      <c r="H30" s="20"/>
      <c r="I30" s="118"/>
      <c r="J30" s="118"/>
      <c r="K30" s="112"/>
      <c r="L30" s="144"/>
      <c r="M30" s="118"/>
      <c r="N30" s="304"/>
      <c r="O30" s="351" t="str">
        <f t="shared" si="2"/>
        <v/>
      </c>
    </row>
    <row r="31" spans="2:16" s="1" customFormat="1" ht="12.95" customHeight="1" x14ac:dyDescent="0.25">
      <c r="B31" s="11"/>
      <c r="C31" s="7"/>
      <c r="D31" s="7"/>
      <c r="E31" s="174"/>
      <c r="F31" s="82">
        <v>614000</v>
      </c>
      <c r="G31" s="94"/>
      <c r="H31" s="21" t="s">
        <v>84</v>
      </c>
      <c r="I31" s="117">
        <f t="shared" ref="I31:N31" si="10">SUM(I32:I41)</f>
        <v>2471000</v>
      </c>
      <c r="J31" s="117">
        <f t="shared" ref="J31" si="11">SUM(J32:J41)</f>
        <v>2471000</v>
      </c>
      <c r="K31" s="113">
        <f t="shared" si="10"/>
        <v>758176</v>
      </c>
      <c r="L31" s="200">
        <f t="shared" si="10"/>
        <v>0</v>
      </c>
      <c r="M31" s="117">
        <f t="shared" si="10"/>
        <v>0</v>
      </c>
      <c r="N31" s="303">
        <f t="shared" si="10"/>
        <v>0</v>
      </c>
      <c r="O31" s="350">
        <f t="shared" si="2"/>
        <v>0</v>
      </c>
    </row>
    <row r="32" spans="2:16" s="52" customFormat="1" ht="12.75" customHeight="1" x14ac:dyDescent="0.2">
      <c r="B32" s="48"/>
      <c r="C32" s="49"/>
      <c r="D32" s="50"/>
      <c r="E32" s="175" t="s">
        <v>389</v>
      </c>
      <c r="F32" s="86">
        <v>614100</v>
      </c>
      <c r="G32" s="98" t="s">
        <v>299</v>
      </c>
      <c r="H32" s="232" t="s">
        <v>454</v>
      </c>
      <c r="I32" s="162">
        <v>200000</v>
      </c>
      <c r="J32" s="162">
        <v>165000</v>
      </c>
      <c r="K32" s="124">
        <v>63151</v>
      </c>
      <c r="L32" s="207"/>
      <c r="M32" s="162"/>
      <c r="N32" s="317">
        <f t="shared" ref="N32:N39" si="12">SUM(L32:M32)</f>
        <v>0</v>
      </c>
      <c r="O32" s="351">
        <f t="shared" si="2"/>
        <v>0</v>
      </c>
      <c r="P32" s="51"/>
    </row>
    <row r="33" spans="2:16" ht="12.75" customHeight="1" x14ac:dyDescent="0.2">
      <c r="B33" s="9"/>
      <c r="C33" s="10"/>
      <c r="D33" s="10"/>
      <c r="E33" s="176"/>
      <c r="F33" s="87">
        <v>614100</v>
      </c>
      <c r="G33" s="99" t="s">
        <v>300</v>
      </c>
      <c r="H33" s="191" t="s">
        <v>465</v>
      </c>
      <c r="I33" s="118">
        <v>450000</v>
      </c>
      <c r="J33" s="118">
        <v>450000</v>
      </c>
      <c r="K33" s="112">
        <v>157605</v>
      </c>
      <c r="L33" s="144"/>
      <c r="M33" s="118"/>
      <c r="N33" s="317">
        <f t="shared" si="12"/>
        <v>0</v>
      </c>
      <c r="O33" s="351">
        <f t="shared" si="2"/>
        <v>0</v>
      </c>
    </row>
    <row r="34" spans="2:16" ht="12.95" customHeight="1" x14ac:dyDescent="0.2">
      <c r="B34" s="9"/>
      <c r="C34" s="10"/>
      <c r="D34" s="10"/>
      <c r="E34" s="177" t="s">
        <v>389</v>
      </c>
      <c r="F34" s="83">
        <v>614200</v>
      </c>
      <c r="G34" s="95" t="s">
        <v>301</v>
      </c>
      <c r="H34" s="191" t="s">
        <v>24</v>
      </c>
      <c r="I34" s="118">
        <v>170000</v>
      </c>
      <c r="J34" s="118">
        <v>170000</v>
      </c>
      <c r="K34" s="112">
        <v>83000</v>
      </c>
      <c r="L34" s="144"/>
      <c r="M34" s="118"/>
      <c r="N34" s="317">
        <f t="shared" si="12"/>
        <v>0</v>
      </c>
      <c r="O34" s="351">
        <f t="shared" si="2"/>
        <v>0</v>
      </c>
    </row>
    <row r="35" spans="2:16" s="52" customFormat="1" ht="27.75" customHeight="1" x14ac:dyDescent="0.2">
      <c r="B35" s="48"/>
      <c r="C35" s="49"/>
      <c r="D35" s="49"/>
      <c r="E35" s="178" t="s">
        <v>392</v>
      </c>
      <c r="F35" s="86">
        <v>614200</v>
      </c>
      <c r="G35" s="98" t="s">
        <v>302</v>
      </c>
      <c r="H35" s="233" t="s">
        <v>310</v>
      </c>
      <c r="I35" s="162">
        <v>0</v>
      </c>
      <c r="J35" s="162">
        <v>0</v>
      </c>
      <c r="K35" s="124">
        <v>0</v>
      </c>
      <c r="L35" s="207"/>
      <c r="M35" s="162"/>
      <c r="N35" s="330">
        <f t="shared" si="12"/>
        <v>0</v>
      </c>
      <c r="O35" s="351" t="str">
        <f t="shared" si="2"/>
        <v/>
      </c>
    </row>
    <row r="36" spans="2:16" s="52" customFormat="1" ht="27.75" customHeight="1" x14ac:dyDescent="0.2">
      <c r="B36" s="48"/>
      <c r="C36" s="49"/>
      <c r="D36" s="49"/>
      <c r="E36" s="178" t="s">
        <v>392</v>
      </c>
      <c r="F36" s="86">
        <v>614200</v>
      </c>
      <c r="G36" s="98" t="s">
        <v>544</v>
      </c>
      <c r="H36" s="232" t="s">
        <v>545</v>
      </c>
      <c r="I36" s="162">
        <v>45000</v>
      </c>
      <c r="J36" s="162">
        <v>80000</v>
      </c>
      <c r="K36" s="124">
        <v>0</v>
      </c>
      <c r="L36" s="207"/>
      <c r="M36" s="162"/>
      <c r="N36" s="330">
        <f t="shared" ref="N36" si="13">SUM(L36:M36)</f>
        <v>0</v>
      </c>
      <c r="O36" s="351">
        <f t="shared" ref="O36" si="14">IF(J36=0,"",N36/J36*100)</f>
        <v>0</v>
      </c>
    </row>
    <row r="37" spans="2:16" s="52" customFormat="1" ht="14.25" x14ac:dyDescent="0.2">
      <c r="B37" s="48"/>
      <c r="C37" s="49"/>
      <c r="D37" s="49"/>
      <c r="E37" s="178" t="s">
        <v>396</v>
      </c>
      <c r="F37" s="86">
        <v>614200</v>
      </c>
      <c r="G37" s="98" t="s">
        <v>546</v>
      </c>
      <c r="H37" s="232" t="s">
        <v>547</v>
      </c>
      <c r="I37" s="162">
        <v>326000</v>
      </c>
      <c r="J37" s="162">
        <v>326000</v>
      </c>
      <c r="K37" s="124">
        <v>0</v>
      </c>
      <c r="L37" s="207"/>
      <c r="M37" s="162"/>
      <c r="N37" s="330">
        <f t="shared" ref="N37" si="15">SUM(L37:M37)</f>
        <v>0</v>
      </c>
      <c r="O37" s="351">
        <f t="shared" ref="O37" si="16">IF(J37=0,"",N37/J37*100)</f>
        <v>0</v>
      </c>
    </row>
    <row r="38" spans="2:16" ht="12.95" customHeight="1" x14ac:dyDescent="0.2">
      <c r="B38" s="9"/>
      <c r="C38" s="10"/>
      <c r="D38" s="10"/>
      <c r="E38" s="177" t="s">
        <v>393</v>
      </c>
      <c r="F38" s="83">
        <v>614300</v>
      </c>
      <c r="G38" s="95" t="s">
        <v>303</v>
      </c>
      <c r="H38" s="191" t="s">
        <v>455</v>
      </c>
      <c r="I38" s="118">
        <v>410000</v>
      </c>
      <c r="J38" s="118">
        <v>410000</v>
      </c>
      <c r="K38" s="112">
        <v>99120</v>
      </c>
      <c r="L38" s="144"/>
      <c r="M38" s="118"/>
      <c r="N38" s="317">
        <f t="shared" si="12"/>
        <v>0</v>
      </c>
      <c r="O38" s="351">
        <f t="shared" si="2"/>
        <v>0</v>
      </c>
    </row>
    <row r="39" spans="2:16" ht="12.95" customHeight="1" x14ac:dyDescent="0.2">
      <c r="B39" s="9"/>
      <c r="C39" s="10"/>
      <c r="D39" s="10"/>
      <c r="E39" s="177" t="s">
        <v>394</v>
      </c>
      <c r="F39" s="83">
        <v>614300</v>
      </c>
      <c r="G39" s="95" t="s">
        <v>304</v>
      </c>
      <c r="H39" s="191" t="s">
        <v>456</v>
      </c>
      <c r="I39" s="118">
        <v>300000</v>
      </c>
      <c r="J39" s="118">
        <v>300000</v>
      </c>
      <c r="K39" s="112">
        <v>127500</v>
      </c>
      <c r="L39" s="144"/>
      <c r="M39" s="118"/>
      <c r="N39" s="317">
        <f t="shared" si="12"/>
        <v>0</v>
      </c>
      <c r="O39" s="351">
        <f t="shared" si="2"/>
        <v>0</v>
      </c>
      <c r="P39" s="41"/>
    </row>
    <row r="40" spans="2:16" ht="12.95" customHeight="1" x14ac:dyDescent="0.2">
      <c r="B40" s="9"/>
      <c r="C40" s="10"/>
      <c r="D40" s="10"/>
      <c r="E40" s="176" t="s">
        <v>391</v>
      </c>
      <c r="F40" s="87">
        <v>614300</v>
      </c>
      <c r="G40" s="99" t="s">
        <v>322</v>
      </c>
      <c r="H40" s="234" t="s">
        <v>457</v>
      </c>
      <c r="I40" s="118">
        <v>420000</v>
      </c>
      <c r="J40" s="118">
        <v>420000</v>
      </c>
      <c r="K40" s="112">
        <v>184000</v>
      </c>
      <c r="L40" s="144"/>
      <c r="M40" s="118"/>
      <c r="N40" s="317">
        <f t="shared" ref="N40:N41" si="17">SUM(L40:M40)</f>
        <v>0</v>
      </c>
      <c r="O40" s="351">
        <f t="shared" si="2"/>
        <v>0</v>
      </c>
    </row>
    <row r="41" spans="2:16" ht="12.95" customHeight="1" x14ac:dyDescent="0.2">
      <c r="B41" s="9"/>
      <c r="C41" s="10"/>
      <c r="D41" s="10"/>
      <c r="E41" s="176" t="s">
        <v>390</v>
      </c>
      <c r="F41" s="87">
        <v>614300</v>
      </c>
      <c r="G41" s="99" t="s">
        <v>323</v>
      </c>
      <c r="H41" s="234" t="s">
        <v>458</v>
      </c>
      <c r="I41" s="118">
        <v>150000</v>
      </c>
      <c r="J41" s="118">
        <v>150000</v>
      </c>
      <c r="K41" s="112">
        <v>43800</v>
      </c>
      <c r="L41" s="144"/>
      <c r="M41" s="118"/>
      <c r="N41" s="317">
        <f t="shared" si="17"/>
        <v>0</v>
      </c>
      <c r="O41" s="351">
        <f t="shared" si="2"/>
        <v>0</v>
      </c>
    </row>
    <row r="42" spans="2:16" ht="8.1" customHeight="1" x14ac:dyDescent="0.2">
      <c r="B42" s="9"/>
      <c r="C42" s="10"/>
      <c r="D42" s="10"/>
      <c r="E42" s="177"/>
      <c r="F42" s="83"/>
      <c r="G42" s="95"/>
      <c r="H42" s="191"/>
      <c r="I42" s="118"/>
      <c r="J42" s="118"/>
      <c r="K42" s="112"/>
      <c r="L42" s="144"/>
      <c r="M42" s="118"/>
      <c r="N42" s="304"/>
      <c r="O42" s="351" t="str">
        <f>IF(J42=0,"",N42/J42*100)</f>
        <v/>
      </c>
      <c r="P42" s="41"/>
    </row>
    <row r="43" spans="2:16" s="1" customFormat="1" ht="12.95" customHeight="1" x14ac:dyDescent="0.25">
      <c r="B43" s="11"/>
      <c r="C43" s="7"/>
      <c r="D43" s="7"/>
      <c r="E43" s="174"/>
      <c r="F43" s="82">
        <v>821000</v>
      </c>
      <c r="G43" s="94"/>
      <c r="H43" s="21" t="s">
        <v>13</v>
      </c>
      <c r="I43" s="117">
        <f t="shared" ref="I43" si="18">SUM(I44:I45)</f>
        <v>215000</v>
      </c>
      <c r="J43" s="117">
        <f t="shared" ref="J43" si="19">SUM(J44:J45)</f>
        <v>341071</v>
      </c>
      <c r="K43" s="113">
        <f>SUM(K44:K45)</f>
        <v>75465</v>
      </c>
      <c r="L43" s="200">
        <f>SUM(L44:L45)</f>
        <v>0</v>
      </c>
      <c r="M43" s="117">
        <f>SUM(M44:M45)</f>
        <v>0</v>
      </c>
      <c r="N43" s="303">
        <f>SUM(N44:N45)</f>
        <v>0</v>
      </c>
      <c r="O43" s="350">
        <f>IF(J43=0,"",N43/J43*100)</f>
        <v>0</v>
      </c>
    </row>
    <row r="44" spans="2:16" ht="12.95" customHeight="1" x14ac:dyDescent="0.2">
      <c r="B44" s="9"/>
      <c r="C44" s="10"/>
      <c r="D44" s="10"/>
      <c r="E44" s="177"/>
      <c r="F44" s="83">
        <v>821200</v>
      </c>
      <c r="G44" s="95"/>
      <c r="H44" s="20" t="s">
        <v>14</v>
      </c>
      <c r="I44" s="115">
        <v>200000</v>
      </c>
      <c r="J44" s="115">
        <v>307071</v>
      </c>
      <c r="K44" s="110">
        <v>75465</v>
      </c>
      <c r="L44" s="143"/>
      <c r="M44" s="115"/>
      <c r="N44" s="317">
        <f t="shared" ref="N44:N45" si="20">SUM(L44:M44)</f>
        <v>0</v>
      </c>
      <c r="O44" s="351">
        <f>IF(J44=0,"",N44/J44*100)</f>
        <v>0</v>
      </c>
    </row>
    <row r="45" spans="2:16" ht="12.95" customHeight="1" x14ac:dyDescent="0.2">
      <c r="B45" s="9"/>
      <c r="C45" s="10"/>
      <c r="D45" s="10"/>
      <c r="E45" s="177"/>
      <c r="F45" s="83">
        <v>821300</v>
      </c>
      <c r="G45" s="95"/>
      <c r="H45" s="20" t="s">
        <v>15</v>
      </c>
      <c r="I45" s="118">
        <v>15000</v>
      </c>
      <c r="J45" s="118">
        <v>34000</v>
      </c>
      <c r="K45" s="112">
        <v>0</v>
      </c>
      <c r="L45" s="144"/>
      <c r="M45" s="118"/>
      <c r="N45" s="317">
        <f t="shared" si="20"/>
        <v>0</v>
      </c>
      <c r="O45" s="351">
        <f>IF(J45=0,"",N45/J45*100)</f>
        <v>0</v>
      </c>
    </row>
    <row r="46" spans="2:16" ht="8.1" customHeight="1" x14ac:dyDescent="0.2">
      <c r="B46" s="9"/>
      <c r="C46" s="10"/>
      <c r="D46" s="10"/>
      <c r="E46" s="10"/>
      <c r="F46" s="83"/>
      <c r="G46" s="95"/>
      <c r="H46" s="20"/>
      <c r="I46" s="115"/>
      <c r="J46" s="115"/>
      <c r="K46" s="110"/>
      <c r="L46" s="143"/>
      <c r="M46" s="115"/>
      <c r="N46" s="304"/>
      <c r="O46" s="351" t="str">
        <f>IF(J46=0,"",N46/J46*100)</f>
        <v/>
      </c>
    </row>
    <row r="47" spans="2:16" s="1" customFormat="1" ht="12.95" customHeight="1" x14ac:dyDescent="0.25">
      <c r="B47" s="11"/>
      <c r="C47" s="7"/>
      <c r="D47" s="7"/>
      <c r="E47" s="7"/>
      <c r="F47" s="82"/>
      <c r="G47" s="94"/>
      <c r="H47" s="21" t="s">
        <v>16</v>
      </c>
      <c r="I47" s="158" t="s">
        <v>473</v>
      </c>
      <c r="J47" s="158" t="s">
        <v>473</v>
      </c>
      <c r="K47" s="203" t="s">
        <v>573</v>
      </c>
      <c r="L47" s="202"/>
      <c r="M47" s="117"/>
      <c r="N47" s="302"/>
      <c r="O47" s="351"/>
    </row>
    <row r="48" spans="2:16" s="1" customFormat="1" ht="12.95" customHeight="1" x14ac:dyDescent="0.25">
      <c r="B48" s="11"/>
      <c r="C48" s="7"/>
      <c r="D48" s="7"/>
      <c r="E48" s="7"/>
      <c r="F48" s="82"/>
      <c r="G48" s="94"/>
      <c r="H48" s="7" t="s">
        <v>25</v>
      </c>
      <c r="I48" s="149">
        <f t="shared" ref="I48:N48" si="21">I8+I13+I16+I31+I43</f>
        <v>3821030</v>
      </c>
      <c r="J48" s="13">
        <f t="shared" si="21"/>
        <v>3947101</v>
      </c>
      <c r="K48" s="80">
        <f t="shared" si="21"/>
        <v>1141514</v>
      </c>
      <c r="L48" s="152">
        <f t="shared" si="21"/>
        <v>0</v>
      </c>
      <c r="M48" s="13">
        <f t="shared" si="21"/>
        <v>0</v>
      </c>
      <c r="N48" s="303">
        <f t="shared" si="21"/>
        <v>0</v>
      </c>
      <c r="O48" s="350">
        <f>IF(J48=0,"",N48/J48*100)</f>
        <v>0</v>
      </c>
    </row>
    <row r="49" spans="2:15" s="1" customFormat="1" ht="12.95" customHeight="1" x14ac:dyDescent="0.25">
      <c r="B49" s="11"/>
      <c r="C49" s="7"/>
      <c r="D49" s="7"/>
      <c r="E49" s="7"/>
      <c r="F49" s="82"/>
      <c r="G49" s="94"/>
      <c r="H49" s="7" t="s">
        <v>17</v>
      </c>
      <c r="I49" s="167">
        <f>I48+I142+I359</f>
        <v>19058280</v>
      </c>
      <c r="J49" s="167">
        <f t="shared" ref="J49:N49" si="22">J48+J142+J359</f>
        <v>19240543</v>
      </c>
      <c r="K49" s="360">
        <f t="shared" si="22"/>
        <v>8476994</v>
      </c>
      <c r="L49" s="325">
        <f t="shared" si="22"/>
        <v>0</v>
      </c>
      <c r="M49" s="167">
        <f t="shared" si="22"/>
        <v>0</v>
      </c>
      <c r="N49" s="326">
        <f t="shared" si="22"/>
        <v>0</v>
      </c>
      <c r="O49" s="351"/>
    </row>
    <row r="50" spans="2:15" s="1" customFormat="1" ht="12.95" customHeight="1" x14ac:dyDescent="0.2">
      <c r="B50" s="11"/>
      <c r="C50" s="7"/>
      <c r="D50" s="7"/>
      <c r="E50" s="7"/>
      <c r="F50" s="82"/>
      <c r="G50" s="94"/>
      <c r="H50" s="7" t="s">
        <v>18</v>
      </c>
      <c r="I50" s="10"/>
      <c r="J50" s="10"/>
      <c r="K50" s="140"/>
      <c r="L50" s="9"/>
      <c r="M50" s="10"/>
      <c r="N50" s="324"/>
      <c r="O50" s="351"/>
    </row>
    <row r="51" spans="2:15" ht="8.1" customHeight="1" thickBot="1" x14ac:dyDescent="0.25">
      <c r="B51" s="14"/>
      <c r="C51" s="15"/>
      <c r="D51" s="15"/>
      <c r="E51" s="15"/>
      <c r="F51" s="84"/>
      <c r="G51" s="96"/>
      <c r="H51" s="15"/>
      <c r="I51" s="15"/>
      <c r="J51" s="15"/>
      <c r="K51" s="141"/>
      <c r="L51" s="14"/>
      <c r="M51" s="15"/>
      <c r="N51" s="305"/>
      <c r="O51" s="352"/>
    </row>
    <row r="52" spans="2:15" ht="12.95" customHeight="1" x14ac:dyDescent="0.2">
      <c r="F52" s="85"/>
      <c r="G52" s="97"/>
      <c r="L52" s="164"/>
      <c r="N52" s="125"/>
    </row>
    <row r="53" spans="2:15" ht="17.100000000000001" customHeight="1" x14ac:dyDescent="0.25">
      <c r="B53" s="5" t="s">
        <v>46</v>
      </c>
      <c r="C53" s="6" t="s">
        <v>39</v>
      </c>
      <c r="D53" s="6" t="s">
        <v>28</v>
      </c>
      <c r="E53" s="173" t="s">
        <v>395</v>
      </c>
      <c r="F53" s="4"/>
      <c r="G53" s="4"/>
      <c r="H53" s="18" t="s">
        <v>554</v>
      </c>
      <c r="I53" s="159"/>
      <c r="J53" s="44"/>
      <c r="K53" s="295"/>
      <c r="L53" s="160"/>
      <c r="M53" s="44"/>
      <c r="N53" s="327"/>
      <c r="O53" s="349"/>
    </row>
    <row r="54" spans="2:15" ht="17.100000000000001" customHeight="1" x14ac:dyDescent="0.25">
      <c r="B54" s="11"/>
      <c r="C54" s="7"/>
      <c r="D54" s="7"/>
      <c r="E54" s="7"/>
      <c r="F54" s="82">
        <v>611000</v>
      </c>
      <c r="G54" s="94"/>
      <c r="H54" s="21" t="s">
        <v>59</v>
      </c>
      <c r="I54" s="117">
        <f t="shared" ref="I54" si="23">SUM(I55:I58)</f>
        <v>1324330</v>
      </c>
      <c r="J54" s="117">
        <f t="shared" ref="J54:K54" si="24">SUM(J55:J58)</f>
        <v>1324330</v>
      </c>
      <c r="K54" s="113">
        <f t="shared" si="24"/>
        <v>647543</v>
      </c>
      <c r="L54" s="200">
        <f>SUM(L55:L58)</f>
        <v>0</v>
      </c>
      <c r="M54" s="117">
        <f>SUM(M55:M58)</f>
        <v>0</v>
      </c>
      <c r="N54" s="316">
        <f>SUM(N55:N58)</f>
        <v>0</v>
      </c>
      <c r="O54" s="350">
        <f t="shared" ref="O54:O77" si="25">IF(J54=0,"",N54/J54*100)</f>
        <v>0</v>
      </c>
    </row>
    <row r="55" spans="2:15" ht="17.100000000000001" customHeight="1" x14ac:dyDescent="0.2">
      <c r="B55" s="9"/>
      <c r="C55" s="10"/>
      <c r="D55" s="10"/>
      <c r="E55" s="10"/>
      <c r="F55" s="83">
        <v>611100</v>
      </c>
      <c r="G55" s="95"/>
      <c r="H55" s="20" t="s">
        <v>80</v>
      </c>
      <c r="I55" s="118">
        <v>1093200</v>
      </c>
      <c r="J55" s="118">
        <v>1093200</v>
      </c>
      <c r="K55" s="112">
        <v>550086</v>
      </c>
      <c r="L55" s="144"/>
      <c r="M55" s="118"/>
      <c r="N55" s="317">
        <f>SUM(L55:M55)</f>
        <v>0</v>
      </c>
      <c r="O55" s="351">
        <f t="shared" si="25"/>
        <v>0</v>
      </c>
    </row>
    <row r="56" spans="2:15" ht="14.25" x14ac:dyDescent="0.2">
      <c r="B56" s="9"/>
      <c r="C56" s="10"/>
      <c r="D56" s="10"/>
      <c r="E56" s="10"/>
      <c r="F56" s="83">
        <v>611200</v>
      </c>
      <c r="G56" s="95"/>
      <c r="H56" s="20" t="s">
        <v>81</v>
      </c>
      <c r="I56" s="118">
        <v>231130</v>
      </c>
      <c r="J56" s="118">
        <v>231130</v>
      </c>
      <c r="K56" s="112">
        <v>97457</v>
      </c>
      <c r="L56" s="144"/>
      <c r="M56" s="118"/>
      <c r="N56" s="317">
        <f t="shared" ref="N56:N57" si="26">SUM(L56:M56)</f>
        <v>0</v>
      </c>
      <c r="O56" s="351">
        <f t="shared" si="25"/>
        <v>0</v>
      </c>
    </row>
    <row r="57" spans="2:15" ht="14.25" x14ac:dyDescent="0.2">
      <c r="B57" s="9"/>
      <c r="C57" s="10"/>
      <c r="D57" s="10"/>
      <c r="E57" s="10"/>
      <c r="F57" s="83">
        <v>611200</v>
      </c>
      <c r="G57" s="95"/>
      <c r="H57" s="184" t="s">
        <v>245</v>
      </c>
      <c r="I57" s="115">
        <v>0</v>
      </c>
      <c r="J57" s="115">
        <v>0</v>
      </c>
      <c r="K57" s="110">
        <v>0</v>
      </c>
      <c r="L57" s="143"/>
      <c r="M57" s="115"/>
      <c r="N57" s="317">
        <f t="shared" si="26"/>
        <v>0</v>
      </c>
      <c r="O57" s="351" t="str">
        <f t="shared" si="25"/>
        <v/>
      </c>
    </row>
    <row r="58" spans="2:15" ht="14.25" x14ac:dyDescent="0.2">
      <c r="B58" s="9"/>
      <c r="C58" s="10"/>
      <c r="D58" s="10"/>
      <c r="E58" s="10"/>
      <c r="F58" s="83"/>
      <c r="G58" s="95"/>
      <c r="H58" s="20"/>
      <c r="I58" s="118"/>
      <c r="J58" s="118"/>
      <c r="K58" s="112"/>
      <c r="L58" s="144"/>
      <c r="M58" s="118"/>
      <c r="N58" s="317"/>
      <c r="O58" s="351" t="str">
        <f t="shared" si="25"/>
        <v/>
      </c>
    </row>
    <row r="59" spans="2:15" ht="15" x14ac:dyDescent="0.25">
      <c r="B59" s="11"/>
      <c r="C59" s="7"/>
      <c r="D59" s="7"/>
      <c r="E59" s="7"/>
      <c r="F59" s="82">
        <v>612000</v>
      </c>
      <c r="G59" s="94"/>
      <c r="H59" s="21" t="s">
        <v>58</v>
      </c>
      <c r="I59" s="117">
        <f t="shared" ref="I59:K59" si="27">I60</f>
        <v>117860</v>
      </c>
      <c r="J59" s="117">
        <f t="shared" si="27"/>
        <v>117860</v>
      </c>
      <c r="K59" s="113">
        <f t="shared" si="27"/>
        <v>57603</v>
      </c>
      <c r="L59" s="200">
        <f>L60</f>
        <v>0</v>
      </c>
      <c r="M59" s="117">
        <f>M60</f>
        <v>0</v>
      </c>
      <c r="N59" s="316">
        <f>N60</f>
        <v>0</v>
      </c>
      <c r="O59" s="350">
        <f t="shared" si="25"/>
        <v>0</v>
      </c>
    </row>
    <row r="60" spans="2:15" ht="14.25" x14ac:dyDescent="0.2">
      <c r="B60" s="9"/>
      <c r="C60" s="10"/>
      <c r="D60" s="10"/>
      <c r="E60" s="10"/>
      <c r="F60" s="83">
        <v>612100</v>
      </c>
      <c r="G60" s="95"/>
      <c r="H60" s="182" t="s">
        <v>6</v>
      </c>
      <c r="I60" s="118">
        <v>117860</v>
      </c>
      <c r="J60" s="118">
        <v>117860</v>
      </c>
      <c r="K60" s="112">
        <v>57603</v>
      </c>
      <c r="L60" s="144"/>
      <c r="M60" s="118"/>
      <c r="N60" s="317">
        <f>SUM(L60:M60)</f>
        <v>0</v>
      </c>
      <c r="O60" s="351">
        <f t="shared" si="25"/>
        <v>0</v>
      </c>
    </row>
    <row r="61" spans="2:15" ht="14.25" x14ac:dyDescent="0.2">
      <c r="B61" s="9"/>
      <c r="C61" s="10"/>
      <c r="D61" s="10"/>
      <c r="E61" s="10"/>
      <c r="F61" s="83"/>
      <c r="G61" s="95"/>
      <c r="H61" s="20"/>
      <c r="I61" s="118"/>
      <c r="J61" s="118"/>
      <c r="K61" s="112"/>
      <c r="L61" s="144"/>
      <c r="M61" s="118"/>
      <c r="N61" s="304"/>
      <c r="O61" s="351" t="str">
        <f t="shared" si="25"/>
        <v/>
      </c>
    </row>
    <row r="62" spans="2:15" ht="15" x14ac:dyDescent="0.25">
      <c r="B62" s="11"/>
      <c r="C62" s="7"/>
      <c r="D62" s="7"/>
      <c r="E62" s="7"/>
      <c r="F62" s="82">
        <v>613000</v>
      </c>
      <c r="G62" s="94"/>
      <c r="H62" s="21" t="s">
        <v>60</v>
      </c>
      <c r="I62" s="119">
        <f t="shared" ref="I62" si="28">SUM(I63:I72)</f>
        <v>183080</v>
      </c>
      <c r="J62" s="119">
        <f t="shared" ref="J62" si="29">SUM(J63:J72)</f>
        <v>183080</v>
      </c>
      <c r="K62" s="111">
        <f>SUM(K63:K72)</f>
        <v>77192</v>
      </c>
      <c r="L62" s="201">
        <f>SUM(L63:L72)</f>
        <v>0</v>
      </c>
      <c r="M62" s="119">
        <f>SUM(M63:M72)</f>
        <v>0</v>
      </c>
      <c r="N62" s="303">
        <f>SUM(N63:N72)</f>
        <v>0</v>
      </c>
      <c r="O62" s="350">
        <f t="shared" si="25"/>
        <v>0</v>
      </c>
    </row>
    <row r="63" spans="2:15" ht="14.25" x14ac:dyDescent="0.2">
      <c r="B63" s="9"/>
      <c r="C63" s="10"/>
      <c r="D63" s="10"/>
      <c r="E63" s="10"/>
      <c r="F63" s="83">
        <v>613100</v>
      </c>
      <c r="G63" s="95"/>
      <c r="H63" s="20" t="s">
        <v>7</v>
      </c>
      <c r="I63" s="118">
        <v>5500</v>
      </c>
      <c r="J63" s="118">
        <v>5500</v>
      </c>
      <c r="K63" s="112">
        <v>1594</v>
      </c>
      <c r="L63" s="144"/>
      <c r="M63" s="118"/>
      <c r="N63" s="317">
        <f t="shared" ref="N63:N72" si="30">SUM(L63:M63)</f>
        <v>0</v>
      </c>
      <c r="O63" s="351">
        <f t="shared" si="25"/>
        <v>0</v>
      </c>
    </row>
    <row r="64" spans="2:15" ht="14.25" x14ac:dyDescent="0.2">
      <c r="B64" s="9"/>
      <c r="C64" s="10"/>
      <c r="D64" s="10"/>
      <c r="E64" s="10"/>
      <c r="F64" s="83">
        <v>613200</v>
      </c>
      <c r="G64" s="95"/>
      <c r="H64" s="20" t="s">
        <v>8</v>
      </c>
      <c r="I64" s="118">
        <v>90000</v>
      </c>
      <c r="J64" s="118">
        <v>90000</v>
      </c>
      <c r="K64" s="112">
        <v>43218</v>
      </c>
      <c r="L64" s="144"/>
      <c r="M64" s="118"/>
      <c r="N64" s="317">
        <f t="shared" si="30"/>
        <v>0</v>
      </c>
      <c r="O64" s="351">
        <f t="shared" si="25"/>
        <v>0</v>
      </c>
    </row>
    <row r="65" spans="2:15" ht="14.25" x14ac:dyDescent="0.2">
      <c r="B65" s="9"/>
      <c r="C65" s="10"/>
      <c r="D65" s="10"/>
      <c r="E65" s="10"/>
      <c r="F65" s="83">
        <v>613300</v>
      </c>
      <c r="G65" s="95"/>
      <c r="H65" s="20" t="s">
        <v>82</v>
      </c>
      <c r="I65" s="118">
        <v>9000</v>
      </c>
      <c r="J65" s="118">
        <v>9000</v>
      </c>
      <c r="K65" s="112">
        <v>3901</v>
      </c>
      <c r="L65" s="144"/>
      <c r="M65" s="118"/>
      <c r="N65" s="317">
        <f t="shared" si="30"/>
        <v>0</v>
      </c>
      <c r="O65" s="351">
        <f t="shared" si="25"/>
        <v>0</v>
      </c>
    </row>
    <row r="66" spans="2:15" ht="14.25" x14ac:dyDescent="0.2">
      <c r="B66" s="9"/>
      <c r="C66" s="10"/>
      <c r="D66" s="10"/>
      <c r="E66" s="10"/>
      <c r="F66" s="83">
        <v>613400</v>
      </c>
      <c r="G66" s="95"/>
      <c r="H66" s="20" t="s">
        <v>61</v>
      </c>
      <c r="I66" s="118">
        <v>24000</v>
      </c>
      <c r="J66" s="118">
        <v>24000</v>
      </c>
      <c r="K66" s="112">
        <v>7801</v>
      </c>
      <c r="L66" s="144"/>
      <c r="M66" s="118"/>
      <c r="N66" s="317">
        <f t="shared" si="30"/>
        <v>0</v>
      </c>
      <c r="O66" s="351">
        <f t="shared" si="25"/>
        <v>0</v>
      </c>
    </row>
    <row r="67" spans="2:15" ht="14.25" x14ac:dyDescent="0.2">
      <c r="B67" s="9"/>
      <c r="C67" s="10"/>
      <c r="D67" s="10"/>
      <c r="E67" s="10"/>
      <c r="F67" s="83">
        <v>613500</v>
      </c>
      <c r="G67" s="95"/>
      <c r="H67" s="20" t="s">
        <v>9</v>
      </c>
      <c r="I67" s="118">
        <v>4000</v>
      </c>
      <c r="J67" s="118">
        <v>4000</v>
      </c>
      <c r="K67" s="112">
        <v>356</v>
      </c>
      <c r="L67" s="144"/>
      <c r="M67" s="118"/>
      <c r="N67" s="317">
        <f t="shared" si="30"/>
        <v>0</v>
      </c>
      <c r="O67" s="351">
        <f t="shared" si="25"/>
        <v>0</v>
      </c>
    </row>
    <row r="68" spans="2:15" ht="14.25" x14ac:dyDescent="0.2">
      <c r="B68" s="9"/>
      <c r="C68" s="10"/>
      <c r="D68" s="10"/>
      <c r="E68" s="10"/>
      <c r="F68" s="83">
        <v>613600</v>
      </c>
      <c r="G68" s="95"/>
      <c r="H68" s="20" t="s">
        <v>83</v>
      </c>
      <c r="I68" s="118">
        <v>0</v>
      </c>
      <c r="J68" s="118">
        <v>0</v>
      </c>
      <c r="K68" s="112">
        <v>0</v>
      </c>
      <c r="L68" s="144"/>
      <c r="M68" s="118"/>
      <c r="N68" s="317">
        <f t="shared" si="30"/>
        <v>0</v>
      </c>
      <c r="O68" s="351" t="str">
        <f t="shared" si="25"/>
        <v/>
      </c>
    </row>
    <row r="69" spans="2:15" ht="14.25" x14ac:dyDescent="0.2">
      <c r="B69" s="9"/>
      <c r="C69" s="10"/>
      <c r="D69" s="10"/>
      <c r="E69" s="10"/>
      <c r="F69" s="83">
        <v>613700</v>
      </c>
      <c r="G69" s="95"/>
      <c r="H69" s="20" t="s">
        <v>10</v>
      </c>
      <c r="I69" s="118">
        <v>24000</v>
      </c>
      <c r="J69" s="118">
        <v>24000</v>
      </c>
      <c r="K69" s="112">
        <v>9530</v>
      </c>
      <c r="L69" s="144"/>
      <c r="M69" s="118"/>
      <c r="N69" s="317">
        <f t="shared" si="30"/>
        <v>0</v>
      </c>
      <c r="O69" s="351">
        <f t="shared" si="25"/>
        <v>0</v>
      </c>
    </row>
    <row r="70" spans="2:15" ht="14.25" x14ac:dyDescent="0.2">
      <c r="B70" s="9"/>
      <c r="C70" s="10"/>
      <c r="D70" s="10"/>
      <c r="E70" s="10"/>
      <c r="F70" s="83">
        <v>613800</v>
      </c>
      <c r="G70" s="95"/>
      <c r="H70" s="20" t="s">
        <v>62</v>
      </c>
      <c r="I70" s="118">
        <v>1580</v>
      </c>
      <c r="J70" s="118">
        <v>1580</v>
      </c>
      <c r="K70" s="112">
        <v>396</v>
      </c>
      <c r="L70" s="144"/>
      <c r="M70" s="118"/>
      <c r="N70" s="317">
        <f t="shared" si="30"/>
        <v>0</v>
      </c>
      <c r="O70" s="351">
        <f t="shared" si="25"/>
        <v>0</v>
      </c>
    </row>
    <row r="71" spans="2:15" ht="14.25" x14ac:dyDescent="0.2">
      <c r="B71" s="9"/>
      <c r="C71" s="10"/>
      <c r="D71" s="10"/>
      <c r="E71" s="10"/>
      <c r="F71" s="83">
        <v>613900</v>
      </c>
      <c r="G71" s="95"/>
      <c r="H71" s="20" t="s">
        <v>63</v>
      </c>
      <c r="I71" s="118">
        <v>25000</v>
      </c>
      <c r="J71" s="118">
        <v>25000</v>
      </c>
      <c r="K71" s="112">
        <v>10396</v>
      </c>
      <c r="L71" s="144"/>
      <c r="M71" s="118"/>
      <c r="N71" s="317">
        <f t="shared" si="30"/>
        <v>0</v>
      </c>
      <c r="O71" s="351">
        <f t="shared" si="25"/>
        <v>0</v>
      </c>
    </row>
    <row r="72" spans="2:15" ht="14.25" x14ac:dyDescent="0.2">
      <c r="B72" s="9"/>
      <c r="C72" s="10"/>
      <c r="D72" s="10"/>
      <c r="E72" s="10"/>
      <c r="F72" s="83">
        <v>613900</v>
      </c>
      <c r="G72" s="95"/>
      <c r="H72" s="184" t="s">
        <v>246</v>
      </c>
      <c r="I72" s="115">
        <v>0</v>
      </c>
      <c r="J72" s="115">
        <v>0</v>
      </c>
      <c r="K72" s="110">
        <v>0</v>
      </c>
      <c r="L72" s="143"/>
      <c r="M72" s="115"/>
      <c r="N72" s="317">
        <f t="shared" si="30"/>
        <v>0</v>
      </c>
      <c r="O72" s="351" t="str">
        <f t="shared" si="25"/>
        <v/>
      </c>
    </row>
    <row r="73" spans="2:15" ht="14.25" x14ac:dyDescent="0.2">
      <c r="B73" s="11"/>
      <c r="C73" s="7"/>
      <c r="D73" s="7"/>
      <c r="E73" s="7"/>
      <c r="F73" s="82"/>
      <c r="G73" s="94"/>
      <c r="H73" s="21"/>
      <c r="I73" s="118"/>
      <c r="J73" s="118"/>
      <c r="K73" s="112"/>
      <c r="L73" s="144"/>
      <c r="M73" s="118"/>
      <c r="N73" s="304"/>
      <c r="O73" s="351" t="str">
        <f t="shared" si="25"/>
        <v/>
      </c>
    </row>
    <row r="74" spans="2:15" ht="15" x14ac:dyDescent="0.25">
      <c r="B74" s="11"/>
      <c r="C74" s="7"/>
      <c r="D74" s="7"/>
      <c r="E74" s="7"/>
      <c r="F74" s="82">
        <v>821000</v>
      </c>
      <c r="G74" s="94"/>
      <c r="H74" s="21" t="s">
        <v>13</v>
      </c>
      <c r="I74" s="117">
        <f t="shared" ref="I74" si="31">SUM(I75:I77)</f>
        <v>25000</v>
      </c>
      <c r="J74" s="117">
        <f t="shared" ref="J74:K74" si="32">SUM(J75:J77)</f>
        <v>76000</v>
      </c>
      <c r="K74" s="113">
        <f t="shared" si="32"/>
        <v>650</v>
      </c>
      <c r="L74" s="200">
        <f>SUM(L75:L77)</f>
        <v>0</v>
      </c>
      <c r="M74" s="117">
        <f>SUM(M75:M77)</f>
        <v>0</v>
      </c>
      <c r="N74" s="303">
        <f>SUM(N75:N77)</f>
        <v>0</v>
      </c>
      <c r="O74" s="350">
        <f t="shared" si="25"/>
        <v>0</v>
      </c>
    </row>
    <row r="75" spans="2:15" ht="14.25" x14ac:dyDescent="0.2">
      <c r="B75" s="9"/>
      <c r="C75" s="10"/>
      <c r="D75" s="10"/>
      <c r="E75" s="10"/>
      <c r="F75" s="83">
        <v>821200</v>
      </c>
      <c r="G75" s="95"/>
      <c r="H75" s="20" t="s">
        <v>14</v>
      </c>
      <c r="I75" s="118">
        <v>10000</v>
      </c>
      <c r="J75" s="118">
        <v>61000</v>
      </c>
      <c r="K75" s="112">
        <v>0</v>
      </c>
      <c r="L75" s="144"/>
      <c r="M75" s="118"/>
      <c r="N75" s="317">
        <f t="shared" ref="N75:N76" si="33">SUM(L75:M75)</f>
        <v>0</v>
      </c>
      <c r="O75" s="351">
        <f t="shared" si="25"/>
        <v>0</v>
      </c>
    </row>
    <row r="76" spans="2:15" ht="14.25" x14ac:dyDescent="0.2">
      <c r="B76" s="9"/>
      <c r="C76" s="10"/>
      <c r="D76" s="10"/>
      <c r="E76" s="10"/>
      <c r="F76" s="83">
        <v>821300</v>
      </c>
      <c r="G76" s="95"/>
      <c r="H76" s="20" t="s">
        <v>15</v>
      </c>
      <c r="I76" s="118">
        <v>15000</v>
      </c>
      <c r="J76" s="118">
        <v>15000</v>
      </c>
      <c r="K76" s="112">
        <v>650</v>
      </c>
      <c r="L76" s="144"/>
      <c r="M76" s="118"/>
      <c r="N76" s="317">
        <f t="shared" si="33"/>
        <v>0</v>
      </c>
      <c r="O76" s="351">
        <f t="shared" si="25"/>
        <v>0</v>
      </c>
    </row>
    <row r="77" spans="2:15" ht="14.25" x14ac:dyDescent="0.2">
      <c r="B77" s="9"/>
      <c r="C77" s="10"/>
      <c r="D77" s="10"/>
      <c r="E77" s="10"/>
      <c r="F77" s="83"/>
      <c r="G77" s="95"/>
      <c r="H77" s="20"/>
      <c r="I77" s="118"/>
      <c r="J77" s="118"/>
      <c r="K77" s="112"/>
      <c r="L77" s="144"/>
      <c r="M77" s="118"/>
      <c r="N77" s="304"/>
      <c r="O77" s="351" t="str">
        <f t="shared" si="25"/>
        <v/>
      </c>
    </row>
    <row r="78" spans="2:15" ht="15" x14ac:dyDescent="0.25">
      <c r="B78" s="11"/>
      <c r="C78" s="7"/>
      <c r="D78" s="7"/>
      <c r="E78" s="7"/>
      <c r="F78" s="82"/>
      <c r="G78" s="94"/>
      <c r="H78" s="21" t="s">
        <v>16</v>
      </c>
      <c r="I78" s="158" t="s">
        <v>519</v>
      </c>
      <c r="J78" s="158" t="s">
        <v>519</v>
      </c>
      <c r="K78" s="203" t="s">
        <v>574</v>
      </c>
      <c r="L78" s="202"/>
      <c r="M78" s="158"/>
      <c r="N78" s="302"/>
      <c r="O78" s="351"/>
    </row>
    <row r="79" spans="2:15" ht="15" x14ac:dyDescent="0.25">
      <c r="B79" s="11"/>
      <c r="C79" s="7"/>
      <c r="D79" s="7"/>
      <c r="E79" s="7"/>
      <c r="F79" s="82"/>
      <c r="G79" s="94"/>
      <c r="H79" s="7" t="s">
        <v>25</v>
      </c>
      <c r="I79" s="149">
        <f t="shared" ref="I79:K79" si="34">I54+I59+I62+I74</f>
        <v>1650270</v>
      </c>
      <c r="J79" s="13">
        <f t="shared" si="34"/>
        <v>1701270</v>
      </c>
      <c r="K79" s="80">
        <f t="shared" si="34"/>
        <v>782988</v>
      </c>
      <c r="L79" s="152">
        <f>L54+L59+L62+L74</f>
        <v>0</v>
      </c>
      <c r="M79" s="13">
        <f>M54+M59+M62+M74</f>
        <v>0</v>
      </c>
      <c r="N79" s="303">
        <f>N54+N59+N62+N74</f>
        <v>0</v>
      </c>
      <c r="O79" s="350">
        <f>IF(J79=0,"",N79/J79*100)</f>
        <v>0</v>
      </c>
    </row>
    <row r="80" spans="2:15" ht="15" x14ac:dyDescent="0.25">
      <c r="B80" s="11"/>
      <c r="C80" s="7"/>
      <c r="D80" s="7"/>
      <c r="E80" s="7"/>
      <c r="F80" s="82"/>
      <c r="G80" s="94"/>
      <c r="H80" s="7" t="s">
        <v>17</v>
      </c>
      <c r="I80" s="149"/>
      <c r="J80" s="13"/>
      <c r="K80" s="80"/>
      <c r="L80" s="152"/>
      <c r="M80" s="13"/>
      <c r="N80" s="303"/>
      <c r="O80" s="351" t="str">
        <f>IF(J80=0,"",N80/J80*100)</f>
        <v/>
      </c>
    </row>
    <row r="81" spans="2:15" ht="14.25" x14ac:dyDescent="0.2">
      <c r="B81" s="11"/>
      <c r="C81" s="7"/>
      <c r="D81" s="7"/>
      <c r="E81" s="7"/>
      <c r="F81" s="82"/>
      <c r="G81" s="94"/>
      <c r="H81" s="7" t="s">
        <v>18</v>
      </c>
      <c r="I81" s="154"/>
      <c r="J81" s="24"/>
      <c r="K81" s="76"/>
      <c r="L81" s="151"/>
      <c r="M81" s="24"/>
      <c r="N81" s="304"/>
      <c r="O81" s="351" t="str">
        <f>IF(J81=0,"",N81/J81*100)</f>
        <v/>
      </c>
    </row>
    <row r="82" spans="2:15" ht="15" thickBot="1" x14ac:dyDescent="0.25">
      <c r="B82" s="14"/>
      <c r="C82" s="15"/>
      <c r="D82" s="15"/>
      <c r="E82" s="15"/>
      <c r="F82" s="84"/>
      <c r="G82" s="96"/>
      <c r="H82" s="15"/>
      <c r="I82" s="26"/>
      <c r="J82" s="26"/>
      <c r="K82" s="294"/>
      <c r="L82" s="153"/>
      <c r="M82" s="26"/>
      <c r="N82" s="318"/>
      <c r="O82" s="352"/>
    </row>
    <row r="83" spans="2:15" ht="14.25" x14ac:dyDescent="0.2">
      <c r="F83" s="85"/>
      <c r="G83" s="85"/>
      <c r="N83" s="125"/>
    </row>
    <row r="84" spans="2:15" ht="15" x14ac:dyDescent="0.25">
      <c r="B84" s="5" t="s">
        <v>46</v>
      </c>
      <c r="C84" s="6" t="s">
        <v>39</v>
      </c>
      <c r="D84" s="6" t="s">
        <v>33</v>
      </c>
      <c r="E84" s="173" t="s">
        <v>395</v>
      </c>
      <c r="F84" s="4"/>
      <c r="G84" s="4"/>
      <c r="H84" s="18" t="s">
        <v>563</v>
      </c>
      <c r="I84" s="148"/>
      <c r="J84" s="4"/>
      <c r="K84" s="43"/>
      <c r="L84" s="3"/>
      <c r="M84" s="4"/>
      <c r="N84" s="315"/>
      <c r="O84" s="349"/>
    </row>
    <row r="85" spans="2:15" ht="15" x14ac:dyDescent="0.25">
      <c r="B85" s="11"/>
      <c r="C85" s="7"/>
      <c r="D85" s="7"/>
      <c r="E85" s="7"/>
      <c r="F85" s="82">
        <v>611000</v>
      </c>
      <c r="G85" s="94"/>
      <c r="H85" s="21" t="s">
        <v>59</v>
      </c>
      <c r="I85" s="117">
        <f t="shared" ref="I85:N85" si="35">SUM(I86:I89)</f>
        <v>1217950</v>
      </c>
      <c r="J85" s="117">
        <f t="shared" ref="J85:K85" si="36">SUM(J86:J89)</f>
        <v>1217950</v>
      </c>
      <c r="K85" s="113">
        <f t="shared" si="36"/>
        <v>573644</v>
      </c>
      <c r="L85" s="200">
        <f t="shared" si="35"/>
        <v>0</v>
      </c>
      <c r="M85" s="117">
        <f t="shared" si="35"/>
        <v>0</v>
      </c>
      <c r="N85" s="316">
        <f t="shared" si="35"/>
        <v>0</v>
      </c>
      <c r="O85" s="350">
        <f t="shared" ref="O85:O108" si="37">IF(J85=0,"",N85/J85*100)</f>
        <v>0</v>
      </c>
    </row>
    <row r="86" spans="2:15" ht="14.25" x14ac:dyDescent="0.2">
      <c r="B86" s="9"/>
      <c r="C86" s="10"/>
      <c r="D86" s="10"/>
      <c r="E86" s="10"/>
      <c r="F86" s="83">
        <v>611100</v>
      </c>
      <c r="G86" s="95"/>
      <c r="H86" s="20" t="s">
        <v>80</v>
      </c>
      <c r="I86" s="118">
        <v>1029050</v>
      </c>
      <c r="J86" s="118">
        <v>1029050</v>
      </c>
      <c r="K86" s="112">
        <v>495150</v>
      </c>
      <c r="L86" s="144"/>
      <c r="M86" s="118"/>
      <c r="N86" s="317">
        <f>SUM(L86:M86)</f>
        <v>0</v>
      </c>
      <c r="O86" s="351">
        <f t="shared" si="37"/>
        <v>0</v>
      </c>
    </row>
    <row r="87" spans="2:15" ht="14.25" x14ac:dyDescent="0.2">
      <c r="B87" s="9"/>
      <c r="C87" s="10"/>
      <c r="D87" s="10"/>
      <c r="E87" s="10"/>
      <c r="F87" s="83">
        <v>611200</v>
      </c>
      <c r="G87" s="95"/>
      <c r="H87" s="20" t="s">
        <v>81</v>
      </c>
      <c r="I87" s="118">
        <v>188900</v>
      </c>
      <c r="J87" s="118">
        <v>188900</v>
      </c>
      <c r="K87" s="112">
        <v>78494</v>
      </c>
      <c r="L87" s="144"/>
      <c r="M87" s="118"/>
      <c r="N87" s="317">
        <f t="shared" ref="N87:N88" si="38">SUM(L87:M87)</f>
        <v>0</v>
      </c>
      <c r="O87" s="351">
        <f t="shared" si="37"/>
        <v>0</v>
      </c>
    </row>
    <row r="88" spans="2:15" ht="14.25" x14ac:dyDescent="0.2">
      <c r="B88" s="9"/>
      <c r="C88" s="10"/>
      <c r="D88" s="10"/>
      <c r="E88" s="10"/>
      <c r="F88" s="83">
        <v>611200</v>
      </c>
      <c r="G88" s="95"/>
      <c r="H88" s="184" t="s">
        <v>245</v>
      </c>
      <c r="I88" s="115">
        <v>0</v>
      </c>
      <c r="J88" s="115">
        <v>0</v>
      </c>
      <c r="K88" s="110">
        <v>0</v>
      </c>
      <c r="L88" s="143"/>
      <c r="M88" s="115"/>
      <c r="N88" s="317">
        <f t="shared" si="38"/>
        <v>0</v>
      </c>
      <c r="O88" s="351" t="str">
        <f t="shared" si="37"/>
        <v/>
      </c>
    </row>
    <row r="89" spans="2:15" ht="14.25" x14ac:dyDescent="0.2">
      <c r="B89" s="9"/>
      <c r="C89" s="10"/>
      <c r="D89" s="10"/>
      <c r="E89" s="10"/>
      <c r="F89" s="83"/>
      <c r="G89" s="95"/>
      <c r="H89" s="20"/>
      <c r="I89" s="118"/>
      <c r="J89" s="118"/>
      <c r="K89" s="112"/>
      <c r="L89" s="144"/>
      <c r="M89" s="118"/>
      <c r="N89" s="317"/>
      <c r="O89" s="351" t="str">
        <f t="shared" si="37"/>
        <v/>
      </c>
    </row>
    <row r="90" spans="2:15" ht="15" x14ac:dyDescent="0.25">
      <c r="B90" s="11"/>
      <c r="C90" s="7"/>
      <c r="D90" s="7"/>
      <c r="E90" s="7"/>
      <c r="F90" s="82">
        <v>612000</v>
      </c>
      <c r="G90" s="94"/>
      <c r="H90" s="21" t="s">
        <v>58</v>
      </c>
      <c r="I90" s="117">
        <f t="shared" ref="I90:N90" si="39">I91</f>
        <v>109150</v>
      </c>
      <c r="J90" s="117">
        <f t="shared" si="39"/>
        <v>109150</v>
      </c>
      <c r="K90" s="113">
        <f t="shared" si="39"/>
        <v>52967</v>
      </c>
      <c r="L90" s="200">
        <f t="shared" si="39"/>
        <v>0</v>
      </c>
      <c r="M90" s="117">
        <f t="shared" si="39"/>
        <v>0</v>
      </c>
      <c r="N90" s="316">
        <f t="shared" si="39"/>
        <v>0</v>
      </c>
      <c r="O90" s="350">
        <f t="shared" si="37"/>
        <v>0</v>
      </c>
    </row>
    <row r="91" spans="2:15" ht="14.25" x14ac:dyDescent="0.2">
      <c r="B91" s="9"/>
      <c r="C91" s="10"/>
      <c r="D91" s="10"/>
      <c r="E91" s="10"/>
      <c r="F91" s="83">
        <v>612100</v>
      </c>
      <c r="G91" s="95"/>
      <c r="H91" s="182" t="s">
        <v>6</v>
      </c>
      <c r="I91" s="118">
        <v>109150</v>
      </c>
      <c r="J91" s="118">
        <v>109150</v>
      </c>
      <c r="K91" s="112">
        <v>52967</v>
      </c>
      <c r="L91" s="144"/>
      <c r="M91" s="118"/>
      <c r="N91" s="317">
        <f>SUM(L91:M91)</f>
        <v>0</v>
      </c>
      <c r="O91" s="351">
        <f t="shared" si="37"/>
        <v>0</v>
      </c>
    </row>
    <row r="92" spans="2:15" ht="14.25" x14ac:dyDescent="0.2">
      <c r="B92" s="9"/>
      <c r="C92" s="10"/>
      <c r="D92" s="10"/>
      <c r="E92" s="10"/>
      <c r="F92" s="83"/>
      <c r="G92" s="95"/>
      <c r="H92" s="20"/>
      <c r="I92" s="118"/>
      <c r="J92" s="118"/>
      <c r="K92" s="112"/>
      <c r="L92" s="144"/>
      <c r="M92" s="118"/>
      <c r="N92" s="304"/>
      <c r="O92" s="351" t="str">
        <f t="shared" si="37"/>
        <v/>
      </c>
    </row>
    <row r="93" spans="2:15" ht="15" x14ac:dyDescent="0.25">
      <c r="B93" s="11"/>
      <c r="C93" s="7"/>
      <c r="D93" s="7"/>
      <c r="E93" s="7"/>
      <c r="F93" s="82">
        <v>613000</v>
      </c>
      <c r="G93" s="94"/>
      <c r="H93" s="21" t="s">
        <v>60</v>
      </c>
      <c r="I93" s="119">
        <f t="shared" ref="I93:N93" si="40">SUM(I94:I103)</f>
        <v>204530</v>
      </c>
      <c r="J93" s="119">
        <f t="shared" ref="J93:K93" si="41">SUM(J94:J103)</f>
        <v>204530</v>
      </c>
      <c r="K93" s="111">
        <f t="shared" si="41"/>
        <v>114222</v>
      </c>
      <c r="L93" s="201">
        <f t="shared" si="40"/>
        <v>0</v>
      </c>
      <c r="M93" s="119">
        <f t="shared" si="40"/>
        <v>0</v>
      </c>
      <c r="N93" s="303">
        <f t="shared" si="40"/>
        <v>0</v>
      </c>
      <c r="O93" s="350">
        <f t="shared" si="37"/>
        <v>0</v>
      </c>
    </row>
    <row r="94" spans="2:15" ht="14.25" x14ac:dyDescent="0.2">
      <c r="B94" s="9"/>
      <c r="C94" s="10"/>
      <c r="D94" s="10"/>
      <c r="E94" s="10"/>
      <c r="F94" s="83">
        <v>613100</v>
      </c>
      <c r="G94" s="95"/>
      <c r="H94" s="20" t="s">
        <v>7</v>
      </c>
      <c r="I94" s="118">
        <v>6000</v>
      </c>
      <c r="J94" s="118">
        <v>6000</v>
      </c>
      <c r="K94" s="112">
        <v>2108</v>
      </c>
      <c r="L94" s="144"/>
      <c r="M94" s="118"/>
      <c r="N94" s="317">
        <f t="shared" ref="N94:N103" si="42">SUM(L94:M94)</f>
        <v>0</v>
      </c>
      <c r="O94" s="351">
        <f t="shared" si="37"/>
        <v>0</v>
      </c>
    </row>
    <row r="95" spans="2:15" ht="14.25" x14ac:dyDescent="0.2">
      <c r="B95" s="9"/>
      <c r="C95" s="10"/>
      <c r="D95" s="10"/>
      <c r="E95" s="10"/>
      <c r="F95" s="83">
        <v>613200</v>
      </c>
      <c r="G95" s="95"/>
      <c r="H95" s="20" t="s">
        <v>8</v>
      </c>
      <c r="I95" s="118">
        <v>110000</v>
      </c>
      <c r="J95" s="118">
        <v>110000</v>
      </c>
      <c r="K95" s="112">
        <v>62369</v>
      </c>
      <c r="L95" s="144"/>
      <c r="M95" s="118"/>
      <c r="N95" s="317">
        <f t="shared" si="42"/>
        <v>0</v>
      </c>
      <c r="O95" s="351">
        <f t="shared" si="37"/>
        <v>0</v>
      </c>
    </row>
    <row r="96" spans="2:15" ht="14.25" x14ac:dyDescent="0.2">
      <c r="B96" s="9"/>
      <c r="C96" s="10"/>
      <c r="D96" s="10"/>
      <c r="E96" s="10"/>
      <c r="F96" s="83">
        <v>613300</v>
      </c>
      <c r="G96" s="95"/>
      <c r="H96" s="20" t="s">
        <v>82</v>
      </c>
      <c r="I96" s="118">
        <v>15000</v>
      </c>
      <c r="J96" s="118">
        <v>15000</v>
      </c>
      <c r="K96" s="112">
        <v>8403</v>
      </c>
      <c r="L96" s="144"/>
      <c r="M96" s="118"/>
      <c r="N96" s="317">
        <f t="shared" si="42"/>
        <v>0</v>
      </c>
      <c r="O96" s="351">
        <f t="shared" si="37"/>
        <v>0</v>
      </c>
    </row>
    <row r="97" spans="2:15" ht="14.25" x14ac:dyDescent="0.2">
      <c r="B97" s="9"/>
      <c r="C97" s="10"/>
      <c r="D97" s="10"/>
      <c r="E97" s="10"/>
      <c r="F97" s="83">
        <v>613400</v>
      </c>
      <c r="G97" s="95"/>
      <c r="H97" s="20" t="s">
        <v>61</v>
      </c>
      <c r="I97" s="118">
        <v>25000</v>
      </c>
      <c r="J97" s="118">
        <v>25000</v>
      </c>
      <c r="K97" s="112">
        <v>8816</v>
      </c>
      <c r="L97" s="144"/>
      <c r="M97" s="118"/>
      <c r="N97" s="317">
        <f t="shared" si="42"/>
        <v>0</v>
      </c>
      <c r="O97" s="351">
        <f t="shared" si="37"/>
        <v>0</v>
      </c>
    </row>
    <row r="98" spans="2:15" ht="14.25" x14ac:dyDescent="0.2">
      <c r="B98" s="9"/>
      <c r="C98" s="10"/>
      <c r="D98" s="10"/>
      <c r="E98" s="10"/>
      <c r="F98" s="83">
        <v>613500</v>
      </c>
      <c r="G98" s="95"/>
      <c r="H98" s="20" t="s">
        <v>9</v>
      </c>
      <c r="I98" s="118">
        <v>500</v>
      </c>
      <c r="J98" s="118">
        <v>500</v>
      </c>
      <c r="K98" s="112">
        <v>116</v>
      </c>
      <c r="L98" s="144"/>
      <c r="M98" s="118"/>
      <c r="N98" s="317">
        <f t="shared" si="42"/>
        <v>0</v>
      </c>
      <c r="O98" s="351">
        <f t="shared" si="37"/>
        <v>0</v>
      </c>
    </row>
    <row r="99" spans="2:15" ht="14.25" x14ac:dyDescent="0.2">
      <c r="B99" s="9"/>
      <c r="C99" s="10"/>
      <c r="D99" s="10"/>
      <c r="E99" s="10"/>
      <c r="F99" s="83">
        <v>613600</v>
      </c>
      <c r="G99" s="95"/>
      <c r="H99" s="20" t="s">
        <v>83</v>
      </c>
      <c r="I99" s="118">
        <v>0</v>
      </c>
      <c r="J99" s="118">
        <v>0</v>
      </c>
      <c r="K99" s="112">
        <v>0</v>
      </c>
      <c r="L99" s="144"/>
      <c r="M99" s="118"/>
      <c r="N99" s="317">
        <f t="shared" si="42"/>
        <v>0</v>
      </c>
      <c r="O99" s="351" t="str">
        <f t="shared" si="37"/>
        <v/>
      </c>
    </row>
    <row r="100" spans="2:15" ht="14.25" x14ac:dyDescent="0.2">
      <c r="B100" s="9"/>
      <c r="C100" s="10"/>
      <c r="D100" s="10"/>
      <c r="E100" s="10"/>
      <c r="F100" s="83">
        <v>613700</v>
      </c>
      <c r="G100" s="95"/>
      <c r="H100" s="20" t="s">
        <v>10</v>
      </c>
      <c r="I100" s="118">
        <v>30000</v>
      </c>
      <c r="J100" s="118">
        <v>30000</v>
      </c>
      <c r="K100" s="112">
        <v>18611</v>
      </c>
      <c r="L100" s="144"/>
      <c r="M100" s="118"/>
      <c r="N100" s="317">
        <f t="shared" si="42"/>
        <v>0</v>
      </c>
      <c r="O100" s="351">
        <f t="shared" si="37"/>
        <v>0</v>
      </c>
    </row>
    <row r="101" spans="2:15" ht="14.25" x14ac:dyDescent="0.2">
      <c r="B101" s="9"/>
      <c r="C101" s="10"/>
      <c r="D101" s="10"/>
      <c r="E101" s="10"/>
      <c r="F101" s="83">
        <v>613800</v>
      </c>
      <c r="G101" s="95"/>
      <c r="H101" s="20" t="s">
        <v>62</v>
      </c>
      <c r="I101" s="118">
        <v>1030</v>
      </c>
      <c r="J101" s="118">
        <v>1030</v>
      </c>
      <c r="K101" s="112">
        <v>420</v>
      </c>
      <c r="L101" s="144"/>
      <c r="M101" s="118"/>
      <c r="N101" s="317">
        <f t="shared" si="42"/>
        <v>0</v>
      </c>
      <c r="O101" s="351">
        <f t="shared" si="37"/>
        <v>0</v>
      </c>
    </row>
    <row r="102" spans="2:15" ht="14.25" x14ac:dyDescent="0.2">
      <c r="B102" s="9"/>
      <c r="C102" s="10"/>
      <c r="D102" s="10"/>
      <c r="E102" s="10"/>
      <c r="F102" s="83">
        <v>613900</v>
      </c>
      <c r="G102" s="95"/>
      <c r="H102" s="20" t="s">
        <v>63</v>
      </c>
      <c r="I102" s="118">
        <v>17000</v>
      </c>
      <c r="J102" s="118">
        <v>17000</v>
      </c>
      <c r="K102" s="112">
        <v>13379</v>
      </c>
      <c r="L102" s="144"/>
      <c r="M102" s="118"/>
      <c r="N102" s="317">
        <f t="shared" si="42"/>
        <v>0</v>
      </c>
      <c r="O102" s="351">
        <f t="shared" si="37"/>
        <v>0</v>
      </c>
    </row>
    <row r="103" spans="2:15" ht="14.25" x14ac:dyDescent="0.2">
      <c r="B103" s="9"/>
      <c r="C103" s="10"/>
      <c r="D103" s="10"/>
      <c r="E103" s="10"/>
      <c r="F103" s="83">
        <v>613900</v>
      </c>
      <c r="G103" s="95"/>
      <c r="H103" s="184" t="s">
        <v>246</v>
      </c>
      <c r="I103" s="115">
        <v>0</v>
      </c>
      <c r="J103" s="115">
        <v>0</v>
      </c>
      <c r="K103" s="110">
        <v>0</v>
      </c>
      <c r="L103" s="143"/>
      <c r="M103" s="115"/>
      <c r="N103" s="317">
        <f t="shared" si="42"/>
        <v>0</v>
      </c>
      <c r="O103" s="351" t="str">
        <f t="shared" si="37"/>
        <v/>
      </c>
    </row>
    <row r="104" spans="2:15" ht="14.25" x14ac:dyDescent="0.2">
      <c r="B104" s="11"/>
      <c r="C104" s="7"/>
      <c r="D104" s="7"/>
      <c r="E104" s="7"/>
      <c r="F104" s="82"/>
      <c r="G104" s="94"/>
      <c r="H104" s="21"/>
      <c r="I104" s="118"/>
      <c r="J104" s="118"/>
      <c r="K104" s="112"/>
      <c r="L104" s="144"/>
      <c r="M104" s="118"/>
      <c r="N104" s="304"/>
      <c r="O104" s="351" t="str">
        <f t="shared" si="37"/>
        <v/>
      </c>
    </row>
    <row r="105" spans="2:15" ht="15" x14ac:dyDescent="0.25">
      <c r="B105" s="11"/>
      <c r="C105" s="7"/>
      <c r="D105" s="7"/>
      <c r="E105" s="7"/>
      <c r="F105" s="82">
        <v>821000</v>
      </c>
      <c r="G105" s="94"/>
      <c r="H105" s="21" t="s">
        <v>13</v>
      </c>
      <c r="I105" s="117">
        <f t="shared" ref="I105:N105" si="43">SUM(I106:I107)</f>
        <v>20000</v>
      </c>
      <c r="J105" s="117">
        <f t="shared" ref="J105:K105" si="44">SUM(J106:J107)</f>
        <v>20000</v>
      </c>
      <c r="K105" s="113">
        <f t="shared" si="44"/>
        <v>4500</v>
      </c>
      <c r="L105" s="200">
        <f t="shared" si="43"/>
        <v>0</v>
      </c>
      <c r="M105" s="117">
        <f t="shared" si="43"/>
        <v>0</v>
      </c>
      <c r="N105" s="303">
        <f t="shared" si="43"/>
        <v>0</v>
      </c>
      <c r="O105" s="350">
        <f t="shared" si="37"/>
        <v>0</v>
      </c>
    </row>
    <row r="106" spans="2:15" ht="14.25" x14ac:dyDescent="0.2">
      <c r="B106" s="9"/>
      <c r="C106" s="10"/>
      <c r="D106" s="10"/>
      <c r="E106" s="10"/>
      <c r="F106" s="83">
        <v>821200</v>
      </c>
      <c r="G106" s="95"/>
      <c r="H106" s="20" t="s">
        <v>14</v>
      </c>
      <c r="I106" s="118">
        <v>10000</v>
      </c>
      <c r="J106" s="118">
        <v>9990</v>
      </c>
      <c r="K106" s="112">
        <v>0</v>
      </c>
      <c r="L106" s="144"/>
      <c r="M106" s="118"/>
      <c r="N106" s="317">
        <f t="shared" ref="N106:N107" si="45">SUM(L106:M106)</f>
        <v>0</v>
      </c>
      <c r="O106" s="351">
        <f t="shared" si="37"/>
        <v>0</v>
      </c>
    </row>
    <row r="107" spans="2:15" ht="14.25" x14ac:dyDescent="0.2">
      <c r="B107" s="9"/>
      <c r="C107" s="10"/>
      <c r="D107" s="10"/>
      <c r="E107" s="10"/>
      <c r="F107" s="83">
        <v>821300</v>
      </c>
      <c r="G107" s="95"/>
      <c r="H107" s="20" t="s">
        <v>15</v>
      </c>
      <c r="I107" s="118">
        <v>10000</v>
      </c>
      <c r="J107" s="118">
        <v>10010</v>
      </c>
      <c r="K107" s="112">
        <v>4500</v>
      </c>
      <c r="L107" s="144"/>
      <c r="M107" s="118"/>
      <c r="N107" s="317">
        <f t="shared" si="45"/>
        <v>0</v>
      </c>
      <c r="O107" s="351">
        <f t="shared" si="37"/>
        <v>0</v>
      </c>
    </row>
    <row r="108" spans="2:15" ht="14.25" x14ac:dyDescent="0.2">
      <c r="B108" s="9"/>
      <c r="C108" s="10"/>
      <c r="D108" s="10"/>
      <c r="E108" s="10"/>
      <c r="F108" s="83"/>
      <c r="G108" s="95"/>
      <c r="H108" s="20"/>
      <c r="I108" s="118"/>
      <c r="J108" s="118"/>
      <c r="K108" s="112"/>
      <c r="L108" s="144"/>
      <c r="M108" s="118"/>
      <c r="N108" s="304"/>
      <c r="O108" s="351" t="str">
        <f t="shared" si="37"/>
        <v/>
      </c>
    </row>
    <row r="109" spans="2:15" ht="15" x14ac:dyDescent="0.25">
      <c r="B109" s="11"/>
      <c r="C109" s="7"/>
      <c r="D109" s="7"/>
      <c r="E109" s="7"/>
      <c r="F109" s="82"/>
      <c r="G109" s="94"/>
      <c r="H109" s="21" t="s">
        <v>16</v>
      </c>
      <c r="I109" s="158" t="s">
        <v>519</v>
      </c>
      <c r="J109" s="158" t="s">
        <v>519</v>
      </c>
      <c r="K109" s="203" t="s">
        <v>575</v>
      </c>
      <c r="L109" s="202"/>
      <c r="M109" s="158"/>
      <c r="N109" s="302"/>
      <c r="O109" s="351"/>
    </row>
    <row r="110" spans="2:15" ht="15" x14ac:dyDescent="0.25">
      <c r="B110" s="11"/>
      <c r="C110" s="7"/>
      <c r="D110" s="7"/>
      <c r="E110" s="7"/>
      <c r="F110" s="82"/>
      <c r="G110" s="94"/>
      <c r="H110" s="7" t="s">
        <v>25</v>
      </c>
      <c r="I110" s="149">
        <f t="shared" ref="I110:K110" si="46">I85+I90+I93+I105</f>
        <v>1551630</v>
      </c>
      <c r="J110" s="13">
        <f t="shared" si="46"/>
        <v>1551630</v>
      </c>
      <c r="K110" s="80">
        <f t="shared" si="46"/>
        <v>745333</v>
      </c>
      <c r="L110" s="152">
        <f>L85+L90+L93+L105</f>
        <v>0</v>
      </c>
      <c r="M110" s="13">
        <f>M85+M90+M93+M105</f>
        <v>0</v>
      </c>
      <c r="N110" s="303">
        <f>N85+N90+N93+N105</f>
        <v>0</v>
      </c>
      <c r="O110" s="350">
        <f>IF(J110=0,"",N110/J110*100)</f>
        <v>0</v>
      </c>
    </row>
    <row r="111" spans="2:15" ht="15" x14ac:dyDescent="0.25">
      <c r="B111" s="11"/>
      <c r="C111" s="7"/>
      <c r="D111" s="7"/>
      <c r="E111" s="7"/>
      <c r="F111" s="82"/>
      <c r="G111" s="94"/>
      <c r="H111" s="7" t="s">
        <v>17</v>
      </c>
      <c r="I111" s="13"/>
      <c r="J111" s="13"/>
      <c r="K111" s="80"/>
      <c r="L111" s="152"/>
      <c r="M111" s="13"/>
      <c r="N111" s="303"/>
      <c r="O111" s="351" t="str">
        <f>IF(J111=0,"",N111/J111*100)</f>
        <v/>
      </c>
    </row>
    <row r="112" spans="2:15" ht="14.25" x14ac:dyDescent="0.2">
      <c r="B112" s="11"/>
      <c r="C112" s="7"/>
      <c r="D112" s="7"/>
      <c r="E112" s="7"/>
      <c r="F112" s="82"/>
      <c r="G112" s="94"/>
      <c r="H112" s="7" t="s">
        <v>18</v>
      </c>
      <c r="I112" s="24"/>
      <c r="J112" s="24"/>
      <c r="K112" s="76"/>
      <c r="L112" s="151"/>
      <c r="M112" s="24"/>
      <c r="N112" s="304"/>
      <c r="O112" s="351" t="str">
        <f>IF(J112=0,"",N112/J112*100)</f>
        <v/>
      </c>
    </row>
    <row r="113" spans="2:15" ht="15" thickBot="1" x14ac:dyDescent="0.25">
      <c r="B113" s="14"/>
      <c r="C113" s="15"/>
      <c r="D113" s="15"/>
      <c r="E113" s="15"/>
      <c r="F113" s="84"/>
      <c r="G113" s="96"/>
      <c r="H113" s="15"/>
      <c r="I113" s="26"/>
      <c r="J113" s="26"/>
      <c r="K113" s="294"/>
      <c r="L113" s="153"/>
      <c r="M113" s="26"/>
      <c r="N113" s="318"/>
      <c r="O113" s="352"/>
    </row>
    <row r="115" spans="2:15" ht="15" x14ac:dyDescent="0.25">
      <c r="B115" s="5" t="s">
        <v>46</v>
      </c>
      <c r="C115" s="6" t="s">
        <v>39</v>
      </c>
      <c r="D115" s="6" t="s">
        <v>34</v>
      </c>
      <c r="E115" s="173" t="s">
        <v>395</v>
      </c>
      <c r="F115" s="4"/>
      <c r="G115" s="4"/>
      <c r="H115" s="18" t="s">
        <v>555</v>
      </c>
      <c r="I115" s="148"/>
      <c r="J115" s="4"/>
      <c r="K115" s="43"/>
      <c r="L115" s="3"/>
      <c r="M115" s="4"/>
      <c r="N115" s="315"/>
      <c r="O115" s="349"/>
    </row>
    <row r="116" spans="2:15" ht="15" x14ac:dyDescent="0.25">
      <c r="B116" s="11"/>
      <c r="C116" s="7"/>
      <c r="D116" s="7"/>
      <c r="E116" s="7"/>
      <c r="F116" s="82">
        <v>611000</v>
      </c>
      <c r="G116" s="94"/>
      <c r="H116" s="21" t="s">
        <v>59</v>
      </c>
      <c r="I116" s="117">
        <f t="shared" ref="I116" si="47">SUM(I117:I120)</f>
        <v>1138990</v>
      </c>
      <c r="J116" s="117">
        <f t="shared" ref="J116:K116" si="48">SUM(J117:J120)</f>
        <v>1138990</v>
      </c>
      <c r="K116" s="113">
        <f t="shared" si="48"/>
        <v>541581</v>
      </c>
      <c r="L116" s="200">
        <f>SUM(L117:L120)</f>
        <v>0</v>
      </c>
      <c r="M116" s="117">
        <f>SUM(M117:M120)</f>
        <v>0</v>
      </c>
      <c r="N116" s="316">
        <f>SUM(N117:N120)</f>
        <v>0</v>
      </c>
      <c r="O116" s="350">
        <f t="shared" ref="O116:O139" si="49">IF(J116=0,"",N116/J116*100)</f>
        <v>0</v>
      </c>
    </row>
    <row r="117" spans="2:15" ht="14.25" x14ac:dyDescent="0.2">
      <c r="B117" s="9"/>
      <c r="C117" s="10"/>
      <c r="D117" s="10"/>
      <c r="E117" s="10"/>
      <c r="F117" s="83">
        <v>611100</v>
      </c>
      <c r="G117" s="95"/>
      <c r="H117" s="20" t="s">
        <v>80</v>
      </c>
      <c r="I117" s="118">
        <v>947090</v>
      </c>
      <c r="J117" s="118">
        <v>947090</v>
      </c>
      <c r="K117" s="112">
        <v>466126</v>
      </c>
      <c r="L117" s="144"/>
      <c r="M117" s="118"/>
      <c r="N117" s="317">
        <f>SUM(L117:M117)</f>
        <v>0</v>
      </c>
      <c r="O117" s="351">
        <f t="shared" si="49"/>
        <v>0</v>
      </c>
    </row>
    <row r="118" spans="2:15" ht="14.25" x14ac:dyDescent="0.2">
      <c r="B118" s="9"/>
      <c r="C118" s="10"/>
      <c r="D118" s="10"/>
      <c r="E118" s="10"/>
      <c r="F118" s="83">
        <v>611200</v>
      </c>
      <c r="G118" s="95"/>
      <c r="H118" s="20" t="s">
        <v>81</v>
      </c>
      <c r="I118" s="118">
        <v>191900</v>
      </c>
      <c r="J118" s="118">
        <v>191900</v>
      </c>
      <c r="K118" s="112">
        <v>75455</v>
      </c>
      <c r="L118" s="144"/>
      <c r="M118" s="118"/>
      <c r="N118" s="317">
        <f t="shared" ref="N118:N119" si="50">SUM(L118:M118)</f>
        <v>0</v>
      </c>
      <c r="O118" s="351">
        <f t="shared" si="49"/>
        <v>0</v>
      </c>
    </row>
    <row r="119" spans="2:15" ht="14.25" x14ac:dyDescent="0.2">
      <c r="B119" s="9"/>
      <c r="C119" s="10"/>
      <c r="D119" s="10"/>
      <c r="E119" s="10"/>
      <c r="F119" s="83">
        <v>611200</v>
      </c>
      <c r="G119" s="95"/>
      <c r="H119" s="184" t="s">
        <v>245</v>
      </c>
      <c r="I119" s="115">
        <v>0</v>
      </c>
      <c r="J119" s="115">
        <v>0</v>
      </c>
      <c r="K119" s="110">
        <v>0</v>
      </c>
      <c r="L119" s="143"/>
      <c r="M119" s="115"/>
      <c r="N119" s="317">
        <f t="shared" si="50"/>
        <v>0</v>
      </c>
      <c r="O119" s="351" t="str">
        <f t="shared" si="49"/>
        <v/>
      </c>
    </row>
    <row r="120" spans="2:15" ht="14.25" x14ac:dyDescent="0.2">
      <c r="B120" s="9"/>
      <c r="C120" s="10"/>
      <c r="D120" s="10"/>
      <c r="E120" s="10"/>
      <c r="F120" s="83"/>
      <c r="G120" s="95"/>
      <c r="H120" s="20"/>
      <c r="I120" s="118"/>
      <c r="J120" s="118"/>
      <c r="K120" s="112"/>
      <c r="L120" s="144"/>
      <c r="M120" s="118"/>
      <c r="N120" s="317"/>
      <c r="O120" s="351" t="str">
        <f t="shared" si="49"/>
        <v/>
      </c>
    </row>
    <row r="121" spans="2:15" ht="15" x14ac:dyDescent="0.25">
      <c r="B121" s="11"/>
      <c r="C121" s="7"/>
      <c r="D121" s="7"/>
      <c r="E121" s="7"/>
      <c r="F121" s="82">
        <v>612000</v>
      </c>
      <c r="G121" s="94"/>
      <c r="H121" s="21" t="s">
        <v>58</v>
      </c>
      <c r="I121" s="117">
        <f t="shared" ref="I121:K121" si="51">I122</f>
        <v>99120</v>
      </c>
      <c r="J121" s="117">
        <f t="shared" si="51"/>
        <v>99120</v>
      </c>
      <c r="K121" s="113">
        <f t="shared" si="51"/>
        <v>48520</v>
      </c>
      <c r="L121" s="200">
        <f>L122</f>
        <v>0</v>
      </c>
      <c r="M121" s="117">
        <f>M122</f>
        <v>0</v>
      </c>
      <c r="N121" s="316">
        <f>N122</f>
        <v>0</v>
      </c>
      <c r="O121" s="350">
        <f t="shared" si="49"/>
        <v>0</v>
      </c>
    </row>
    <row r="122" spans="2:15" ht="14.25" x14ac:dyDescent="0.2">
      <c r="B122" s="9"/>
      <c r="C122" s="10"/>
      <c r="D122" s="10"/>
      <c r="E122" s="10"/>
      <c r="F122" s="83">
        <v>612100</v>
      </c>
      <c r="G122" s="95"/>
      <c r="H122" s="182" t="s">
        <v>6</v>
      </c>
      <c r="I122" s="118">
        <v>99120</v>
      </c>
      <c r="J122" s="118">
        <v>99120</v>
      </c>
      <c r="K122" s="112">
        <v>48520</v>
      </c>
      <c r="L122" s="144"/>
      <c r="M122" s="118"/>
      <c r="N122" s="317">
        <f>SUM(L122:M122)</f>
        <v>0</v>
      </c>
      <c r="O122" s="351">
        <f t="shared" si="49"/>
        <v>0</v>
      </c>
    </row>
    <row r="123" spans="2:15" ht="14.25" x14ac:dyDescent="0.2">
      <c r="B123" s="9"/>
      <c r="C123" s="10"/>
      <c r="D123" s="10"/>
      <c r="E123" s="10"/>
      <c r="F123" s="83"/>
      <c r="G123" s="95"/>
      <c r="H123" s="20"/>
      <c r="I123" s="118"/>
      <c r="J123" s="118"/>
      <c r="K123" s="112"/>
      <c r="L123" s="144"/>
      <c r="M123" s="118"/>
      <c r="N123" s="304"/>
      <c r="O123" s="351" t="str">
        <f t="shared" si="49"/>
        <v/>
      </c>
    </row>
    <row r="124" spans="2:15" ht="15" x14ac:dyDescent="0.25">
      <c r="B124" s="11"/>
      <c r="C124" s="7"/>
      <c r="D124" s="7"/>
      <c r="E124" s="7"/>
      <c r="F124" s="82">
        <v>613000</v>
      </c>
      <c r="G124" s="94"/>
      <c r="H124" s="21" t="s">
        <v>60</v>
      </c>
      <c r="I124" s="119">
        <f t="shared" ref="I124:N124" si="52">SUM(I125:I134)</f>
        <v>178000</v>
      </c>
      <c r="J124" s="119">
        <f t="shared" ref="J124:K124" si="53">SUM(J125:J134)</f>
        <v>178000</v>
      </c>
      <c r="K124" s="111">
        <f t="shared" si="53"/>
        <v>75215</v>
      </c>
      <c r="L124" s="201">
        <f t="shared" si="52"/>
        <v>0</v>
      </c>
      <c r="M124" s="119">
        <f t="shared" si="52"/>
        <v>0</v>
      </c>
      <c r="N124" s="303">
        <f t="shared" si="52"/>
        <v>0</v>
      </c>
      <c r="O124" s="350">
        <f t="shared" si="49"/>
        <v>0</v>
      </c>
    </row>
    <row r="125" spans="2:15" ht="14.25" x14ac:dyDescent="0.2">
      <c r="B125" s="9"/>
      <c r="C125" s="10"/>
      <c r="D125" s="10"/>
      <c r="E125" s="10"/>
      <c r="F125" s="83">
        <v>613100</v>
      </c>
      <c r="G125" s="95"/>
      <c r="H125" s="20" t="s">
        <v>7</v>
      </c>
      <c r="I125" s="118">
        <v>5500</v>
      </c>
      <c r="J125" s="118">
        <v>5500</v>
      </c>
      <c r="K125" s="112">
        <v>2367</v>
      </c>
      <c r="L125" s="144"/>
      <c r="M125" s="118"/>
      <c r="N125" s="317">
        <f t="shared" ref="N125:N134" si="54">SUM(L125:M125)</f>
        <v>0</v>
      </c>
      <c r="O125" s="351">
        <f t="shared" si="49"/>
        <v>0</v>
      </c>
    </row>
    <row r="126" spans="2:15" ht="14.25" x14ac:dyDescent="0.2">
      <c r="B126" s="9"/>
      <c r="C126" s="10"/>
      <c r="D126" s="10"/>
      <c r="E126" s="10"/>
      <c r="F126" s="83">
        <v>613200</v>
      </c>
      <c r="G126" s="95"/>
      <c r="H126" s="20" t="s">
        <v>8</v>
      </c>
      <c r="I126" s="118">
        <v>70000</v>
      </c>
      <c r="J126" s="118">
        <v>70000</v>
      </c>
      <c r="K126" s="112">
        <v>28067</v>
      </c>
      <c r="L126" s="144"/>
      <c r="M126" s="118"/>
      <c r="N126" s="317">
        <f t="shared" si="54"/>
        <v>0</v>
      </c>
      <c r="O126" s="351">
        <f t="shared" si="49"/>
        <v>0</v>
      </c>
    </row>
    <row r="127" spans="2:15" ht="14.25" x14ac:dyDescent="0.2">
      <c r="B127" s="9"/>
      <c r="C127" s="10"/>
      <c r="D127" s="10"/>
      <c r="E127" s="10"/>
      <c r="F127" s="83">
        <v>613300</v>
      </c>
      <c r="G127" s="95"/>
      <c r="H127" s="20" t="s">
        <v>82</v>
      </c>
      <c r="I127" s="118">
        <v>10000</v>
      </c>
      <c r="J127" s="118">
        <v>10000</v>
      </c>
      <c r="K127" s="112">
        <v>2894</v>
      </c>
      <c r="L127" s="144"/>
      <c r="M127" s="118"/>
      <c r="N127" s="317">
        <f t="shared" si="54"/>
        <v>0</v>
      </c>
      <c r="O127" s="351">
        <f t="shared" si="49"/>
        <v>0</v>
      </c>
    </row>
    <row r="128" spans="2:15" ht="14.25" x14ac:dyDescent="0.2">
      <c r="B128" s="9"/>
      <c r="C128" s="10"/>
      <c r="D128" s="10"/>
      <c r="E128" s="10"/>
      <c r="F128" s="83">
        <v>613400</v>
      </c>
      <c r="G128" s="95"/>
      <c r="H128" s="20" t="s">
        <v>61</v>
      </c>
      <c r="I128" s="118">
        <v>21000</v>
      </c>
      <c r="J128" s="118">
        <v>21000</v>
      </c>
      <c r="K128" s="112">
        <v>8908</v>
      </c>
      <c r="L128" s="144"/>
      <c r="M128" s="118"/>
      <c r="N128" s="317">
        <f t="shared" si="54"/>
        <v>0</v>
      </c>
      <c r="O128" s="351">
        <f t="shared" si="49"/>
        <v>0</v>
      </c>
    </row>
    <row r="129" spans="2:15" ht="14.25" x14ac:dyDescent="0.2">
      <c r="B129" s="9"/>
      <c r="C129" s="10"/>
      <c r="D129" s="10"/>
      <c r="E129" s="10"/>
      <c r="F129" s="83">
        <v>613500</v>
      </c>
      <c r="G129" s="95"/>
      <c r="H129" s="20" t="s">
        <v>9</v>
      </c>
      <c r="I129" s="118">
        <v>4000</v>
      </c>
      <c r="J129" s="118">
        <v>4000</v>
      </c>
      <c r="K129" s="112">
        <v>1850</v>
      </c>
      <c r="L129" s="144"/>
      <c r="M129" s="118"/>
      <c r="N129" s="317">
        <f t="shared" si="54"/>
        <v>0</v>
      </c>
      <c r="O129" s="351">
        <f t="shared" si="49"/>
        <v>0</v>
      </c>
    </row>
    <row r="130" spans="2:15" ht="14.25" x14ac:dyDescent="0.2">
      <c r="B130" s="9"/>
      <c r="C130" s="10"/>
      <c r="D130" s="10"/>
      <c r="E130" s="10"/>
      <c r="F130" s="83">
        <v>613600</v>
      </c>
      <c r="G130" s="95"/>
      <c r="H130" s="20" t="s">
        <v>83</v>
      </c>
      <c r="I130" s="118">
        <v>0</v>
      </c>
      <c r="J130" s="118">
        <v>0</v>
      </c>
      <c r="K130" s="112">
        <v>0</v>
      </c>
      <c r="L130" s="144"/>
      <c r="M130" s="118"/>
      <c r="N130" s="317">
        <f t="shared" si="54"/>
        <v>0</v>
      </c>
      <c r="O130" s="351" t="str">
        <f t="shared" si="49"/>
        <v/>
      </c>
    </row>
    <row r="131" spans="2:15" ht="14.25" x14ac:dyDescent="0.2">
      <c r="B131" s="9"/>
      <c r="C131" s="10"/>
      <c r="D131" s="10"/>
      <c r="E131" s="10"/>
      <c r="F131" s="83">
        <v>613700</v>
      </c>
      <c r="G131" s="95"/>
      <c r="H131" s="20" t="s">
        <v>10</v>
      </c>
      <c r="I131" s="118">
        <v>21000</v>
      </c>
      <c r="J131" s="118">
        <v>21000</v>
      </c>
      <c r="K131" s="112">
        <v>4490</v>
      </c>
      <c r="L131" s="144"/>
      <c r="M131" s="118"/>
      <c r="N131" s="317">
        <f t="shared" si="54"/>
        <v>0</v>
      </c>
      <c r="O131" s="351">
        <f t="shared" si="49"/>
        <v>0</v>
      </c>
    </row>
    <row r="132" spans="2:15" ht="14.25" x14ac:dyDescent="0.2">
      <c r="B132" s="9"/>
      <c r="C132" s="10"/>
      <c r="D132" s="10"/>
      <c r="E132" s="10"/>
      <c r="F132" s="83">
        <v>613800</v>
      </c>
      <c r="G132" s="95"/>
      <c r="H132" s="20" t="s">
        <v>62</v>
      </c>
      <c r="I132" s="118">
        <v>1500</v>
      </c>
      <c r="J132" s="118">
        <v>1500</v>
      </c>
      <c r="K132" s="112">
        <v>91</v>
      </c>
      <c r="L132" s="144"/>
      <c r="M132" s="118"/>
      <c r="N132" s="317">
        <f t="shared" si="54"/>
        <v>0</v>
      </c>
      <c r="O132" s="351">
        <f t="shared" si="49"/>
        <v>0</v>
      </c>
    </row>
    <row r="133" spans="2:15" ht="14.25" x14ac:dyDescent="0.2">
      <c r="B133" s="9"/>
      <c r="C133" s="10"/>
      <c r="D133" s="10"/>
      <c r="E133" s="10"/>
      <c r="F133" s="83">
        <v>613900</v>
      </c>
      <c r="G133" s="95"/>
      <c r="H133" s="20" t="s">
        <v>63</v>
      </c>
      <c r="I133" s="118">
        <v>45000</v>
      </c>
      <c r="J133" s="118">
        <v>45000</v>
      </c>
      <c r="K133" s="112">
        <v>26548</v>
      </c>
      <c r="L133" s="145"/>
      <c r="M133" s="116"/>
      <c r="N133" s="317">
        <f t="shared" si="54"/>
        <v>0</v>
      </c>
      <c r="O133" s="351">
        <f t="shared" si="49"/>
        <v>0</v>
      </c>
    </row>
    <row r="134" spans="2:15" ht="14.25" x14ac:dyDescent="0.2">
      <c r="B134" s="9"/>
      <c r="C134" s="10"/>
      <c r="D134" s="10"/>
      <c r="E134" s="10"/>
      <c r="F134" s="83">
        <v>613900</v>
      </c>
      <c r="G134" s="95"/>
      <c r="H134" s="184" t="s">
        <v>246</v>
      </c>
      <c r="I134" s="115">
        <v>0</v>
      </c>
      <c r="J134" s="115">
        <v>0</v>
      </c>
      <c r="K134" s="110">
        <v>0</v>
      </c>
      <c r="L134" s="143"/>
      <c r="M134" s="115"/>
      <c r="N134" s="317">
        <f t="shared" si="54"/>
        <v>0</v>
      </c>
      <c r="O134" s="351" t="str">
        <f t="shared" si="49"/>
        <v/>
      </c>
    </row>
    <row r="135" spans="2:15" ht="14.25" x14ac:dyDescent="0.2">
      <c r="B135" s="11"/>
      <c r="C135" s="7"/>
      <c r="D135" s="7"/>
      <c r="E135" s="7"/>
      <c r="F135" s="82"/>
      <c r="G135" s="94"/>
      <c r="H135" s="21"/>
      <c r="I135" s="118"/>
      <c r="J135" s="118"/>
      <c r="K135" s="112"/>
      <c r="L135" s="144"/>
      <c r="M135" s="118"/>
      <c r="N135" s="304"/>
      <c r="O135" s="351" t="str">
        <f t="shared" si="49"/>
        <v/>
      </c>
    </row>
    <row r="136" spans="2:15" ht="15" x14ac:dyDescent="0.25">
      <c r="B136" s="11"/>
      <c r="C136" s="7"/>
      <c r="D136" s="7"/>
      <c r="E136" s="7"/>
      <c r="F136" s="82">
        <v>821000</v>
      </c>
      <c r="G136" s="94"/>
      <c r="H136" s="21" t="s">
        <v>13</v>
      </c>
      <c r="I136" s="117">
        <f t="shared" ref="I136" si="55">SUM(I137:I138)</f>
        <v>33000</v>
      </c>
      <c r="J136" s="117">
        <f t="shared" ref="J136:K136" si="56">SUM(J137:J138)</f>
        <v>33000</v>
      </c>
      <c r="K136" s="113">
        <f t="shared" si="56"/>
        <v>27846</v>
      </c>
      <c r="L136" s="200">
        <f>SUM(L137:L138)</f>
        <v>0</v>
      </c>
      <c r="M136" s="117">
        <f>SUM(M137:M138)</f>
        <v>0</v>
      </c>
      <c r="N136" s="303">
        <f>SUM(N137:N138)</f>
        <v>0</v>
      </c>
      <c r="O136" s="350">
        <f t="shared" si="49"/>
        <v>0</v>
      </c>
    </row>
    <row r="137" spans="2:15" ht="14.25" x14ac:dyDescent="0.2">
      <c r="B137" s="9"/>
      <c r="C137" s="10"/>
      <c r="D137" s="10"/>
      <c r="E137" s="10"/>
      <c r="F137" s="83">
        <v>821200</v>
      </c>
      <c r="G137" s="95"/>
      <c r="H137" s="20" t="s">
        <v>14</v>
      </c>
      <c r="I137" s="118">
        <v>0</v>
      </c>
      <c r="J137" s="118">
        <v>0</v>
      </c>
      <c r="K137" s="112">
        <v>0</v>
      </c>
      <c r="L137" s="144"/>
      <c r="M137" s="118"/>
      <c r="N137" s="317">
        <f t="shared" ref="N137:N138" si="57">SUM(L137:M137)</f>
        <v>0</v>
      </c>
      <c r="O137" s="351" t="str">
        <f t="shared" si="49"/>
        <v/>
      </c>
    </row>
    <row r="138" spans="2:15" ht="14.25" x14ac:dyDescent="0.2">
      <c r="B138" s="9"/>
      <c r="C138" s="10"/>
      <c r="D138" s="10"/>
      <c r="E138" s="10"/>
      <c r="F138" s="83">
        <v>821300</v>
      </c>
      <c r="G138" s="95"/>
      <c r="H138" s="20" t="s">
        <v>15</v>
      </c>
      <c r="I138" s="118">
        <v>33000</v>
      </c>
      <c r="J138" s="118">
        <v>33000</v>
      </c>
      <c r="K138" s="112">
        <v>27846</v>
      </c>
      <c r="L138" s="144"/>
      <c r="M138" s="118"/>
      <c r="N138" s="317">
        <f t="shared" si="57"/>
        <v>0</v>
      </c>
      <c r="O138" s="351">
        <f t="shared" si="49"/>
        <v>0</v>
      </c>
    </row>
    <row r="139" spans="2:15" ht="14.25" x14ac:dyDescent="0.2">
      <c r="B139" s="9"/>
      <c r="C139" s="10"/>
      <c r="D139" s="10"/>
      <c r="E139" s="10"/>
      <c r="F139" s="83"/>
      <c r="G139" s="95"/>
      <c r="H139" s="20"/>
      <c r="I139" s="118"/>
      <c r="J139" s="118"/>
      <c r="K139" s="112"/>
      <c r="L139" s="144"/>
      <c r="M139" s="118"/>
      <c r="N139" s="304"/>
      <c r="O139" s="351" t="str">
        <f t="shared" si="49"/>
        <v/>
      </c>
    </row>
    <row r="140" spans="2:15" ht="15" x14ac:dyDescent="0.25">
      <c r="B140" s="11"/>
      <c r="C140" s="7"/>
      <c r="D140" s="7"/>
      <c r="E140" s="7"/>
      <c r="F140" s="82"/>
      <c r="G140" s="94"/>
      <c r="H140" s="21" t="s">
        <v>16</v>
      </c>
      <c r="I140" s="158" t="s">
        <v>548</v>
      </c>
      <c r="J140" s="158" t="s">
        <v>548</v>
      </c>
      <c r="K140" s="203" t="s">
        <v>548</v>
      </c>
      <c r="L140" s="202"/>
      <c r="M140" s="158"/>
      <c r="N140" s="302"/>
      <c r="O140" s="351"/>
    </row>
    <row r="141" spans="2:15" ht="15" x14ac:dyDescent="0.25">
      <c r="B141" s="11"/>
      <c r="C141" s="7"/>
      <c r="D141" s="7"/>
      <c r="E141" s="7"/>
      <c r="F141" s="82"/>
      <c r="G141" s="94"/>
      <c r="H141" s="7" t="s">
        <v>25</v>
      </c>
      <c r="I141" s="149">
        <f t="shared" ref="I141:N141" si="58">I116+I121+I124+I136</f>
        <v>1449110</v>
      </c>
      <c r="J141" s="13">
        <f t="shared" si="58"/>
        <v>1449110</v>
      </c>
      <c r="K141" s="80">
        <f t="shared" si="58"/>
        <v>693162</v>
      </c>
      <c r="L141" s="152">
        <f t="shared" si="58"/>
        <v>0</v>
      </c>
      <c r="M141" s="13">
        <f t="shared" si="58"/>
        <v>0</v>
      </c>
      <c r="N141" s="303">
        <f t="shared" si="58"/>
        <v>0</v>
      </c>
      <c r="O141" s="350">
        <f>IF(J141=0,"",N141/J141*100)</f>
        <v>0</v>
      </c>
    </row>
    <row r="142" spans="2:15" ht="15" x14ac:dyDescent="0.25">
      <c r="B142" s="11"/>
      <c r="C142" s="7"/>
      <c r="D142" s="7"/>
      <c r="E142" s="7"/>
      <c r="F142" s="82"/>
      <c r="G142" s="94"/>
      <c r="H142" s="7" t="s">
        <v>17</v>
      </c>
      <c r="I142" s="149">
        <f>I141+I110+I79</f>
        <v>4651010</v>
      </c>
      <c r="J142" s="13">
        <f t="shared" ref="J142:N142" si="59">J141+J110+J79</f>
        <v>4702010</v>
      </c>
      <c r="K142" s="80">
        <f t="shared" si="59"/>
        <v>2221483</v>
      </c>
      <c r="L142" s="152">
        <f t="shared" si="59"/>
        <v>0</v>
      </c>
      <c r="M142" s="13">
        <f t="shared" si="59"/>
        <v>0</v>
      </c>
      <c r="N142" s="303">
        <f t="shared" si="59"/>
        <v>0</v>
      </c>
      <c r="O142" s="350">
        <f>IF(J142=0,"",N142/J142*100)</f>
        <v>0</v>
      </c>
    </row>
    <row r="143" spans="2:15" ht="14.25" x14ac:dyDescent="0.2">
      <c r="B143" s="11"/>
      <c r="C143" s="7"/>
      <c r="D143" s="7"/>
      <c r="E143" s="7"/>
      <c r="F143" s="82"/>
      <c r="G143" s="94"/>
      <c r="H143" s="7" t="s">
        <v>18</v>
      </c>
      <c r="I143" s="24"/>
      <c r="J143" s="24"/>
      <c r="K143" s="76"/>
      <c r="L143" s="151"/>
      <c r="M143" s="24"/>
      <c r="N143" s="304"/>
      <c r="O143" s="351"/>
    </row>
    <row r="144" spans="2:15" ht="15" thickBot="1" x14ac:dyDescent="0.25">
      <c r="B144" s="14"/>
      <c r="C144" s="15"/>
      <c r="D144" s="15"/>
      <c r="E144" s="15"/>
      <c r="F144" s="84"/>
      <c r="G144" s="96"/>
      <c r="H144" s="15"/>
      <c r="I144" s="26"/>
      <c r="J144" s="26"/>
      <c r="K144" s="294"/>
      <c r="L144" s="153"/>
      <c r="M144" s="26"/>
      <c r="N144" s="318"/>
      <c r="O144" s="352"/>
    </row>
    <row r="146" spans="2:15" ht="15" x14ac:dyDescent="0.25">
      <c r="B146" s="5" t="s">
        <v>46</v>
      </c>
      <c r="C146" s="6" t="s">
        <v>47</v>
      </c>
      <c r="D146" s="6" t="s">
        <v>5</v>
      </c>
      <c r="E146" s="173" t="s">
        <v>396</v>
      </c>
      <c r="F146" s="4"/>
      <c r="G146" s="4"/>
      <c r="H146" s="18" t="s">
        <v>556</v>
      </c>
      <c r="I146" s="159"/>
      <c r="J146" s="44"/>
      <c r="K146" s="295"/>
      <c r="L146" s="160"/>
      <c r="M146" s="44"/>
      <c r="N146" s="327"/>
      <c r="O146" s="349"/>
    </row>
    <row r="147" spans="2:15" ht="15" x14ac:dyDescent="0.25">
      <c r="B147" s="11"/>
      <c r="C147" s="7"/>
      <c r="D147" s="7"/>
      <c r="E147" s="7"/>
      <c r="F147" s="82">
        <v>611000</v>
      </c>
      <c r="G147" s="94"/>
      <c r="H147" s="21" t="s">
        <v>59</v>
      </c>
      <c r="I147" s="117">
        <f t="shared" ref="I147" si="60">SUM(I148:I151)</f>
        <v>1402000</v>
      </c>
      <c r="J147" s="117">
        <f t="shared" ref="J147:K147" si="61">SUM(J148:J151)</f>
        <v>1402000</v>
      </c>
      <c r="K147" s="113">
        <f t="shared" si="61"/>
        <v>711418</v>
      </c>
      <c r="L147" s="200">
        <f>SUM(L148:L151)</f>
        <v>0</v>
      </c>
      <c r="M147" s="117">
        <f>SUM(M148:M151)</f>
        <v>0</v>
      </c>
      <c r="N147" s="316">
        <f>SUM(N148:N151)</f>
        <v>0</v>
      </c>
      <c r="O147" s="350">
        <f t="shared" ref="O147:O170" si="62">IF(J147=0,"",N147/J147*100)</f>
        <v>0</v>
      </c>
    </row>
    <row r="148" spans="2:15" ht="14.25" x14ac:dyDescent="0.2">
      <c r="B148" s="9"/>
      <c r="C148" s="10"/>
      <c r="D148" s="10"/>
      <c r="E148" s="10"/>
      <c r="F148" s="83">
        <v>611100</v>
      </c>
      <c r="G148" s="95"/>
      <c r="H148" s="20" t="s">
        <v>80</v>
      </c>
      <c r="I148" s="118">
        <v>1190490</v>
      </c>
      <c r="J148" s="118">
        <v>1190490</v>
      </c>
      <c r="K148" s="112">
        <v>617427</v>
      </c>
      <c r="L148" s="144"/>
      <c r="M148" s="118"/>
      <c r="N148" s="317">
        <f>SUM(L148:M148)</f>
        <v>0</v>
      </c>
      <c r="O148" s="351">
        <f t="shared" si="62"/>
        <v>0</v>
      </c>
    </row>
    <row r="149" spans="2:15" ht="14.25" x14ac:dyDescent="0.2">
      <c r="B149" s="9"/>
      <c r="C149" s="10"/>
      <c r="D149" s="10"/>
      <c r="E149" s="10"/>
      <c r="F149" s="83">
        <v>611200</v>
      </c>
      <c r="G149" s="95"/>
      <c r="H149" s="20" t="s">
        <v>81</v>
      </c>
      <c r="I149" s="118">
        <v>211510</v>
      </c>
      <c r="J149" s="118">
        <v>211510</v>
      </c>
      <c r="K149" s="112">
        <v>93991</v>
      </c>
      <c r="L149" s="144"/>
      <c r="M149" s="118"/>
      <c r="N149" s="317">
        <f t="shared" ref="N149:N150" si="63">SUM(L149:M149)</f>
        <v>0</v>
      </c>
      <c r="O149" s="351">
        <f t="shared" si="62"/>
        <v>0</v>
      </c>
    </row>
    <row r="150" spans="2:15" ht="14.25" x14ac:dyDescent="0.2">
      <c r="B150" s="9"/>
      <c r="C150" s="10"/>
      <c r="D150" s="10"/>
      <c r="E150" s="10"/>
      <c r="F150" s="83">
        <v>611200</v>
      </c>
      <c r="G150" s="95"/>
      <c r="H150" s="184" t="s">
        <v>245</v>
      </c>
      <c r="I150" s="115">
        <v>0</v>
      </c>
      <c r="J150" s="115">
        <v>0</v>
      </c>
      <c r="K150" s="110">
        <v>0</v>
      </c>
      <c r="L150" s="143"/>
      <c r="M150" s="115"/>
      <c r="N150" s="317">
        <f t="shared" si="63"/>
        <v>0</v>
      </c>
      <c r="O150" s="351" t="str">
        <f t="shared" si="62"/>
        <v/>
      </c>
    </row>
    <row r="151" spans="2:15" ht="14.25" x14ac:dyDescent="0.2">
      <c r="B151" s="9"/>
      <c r="C151" s="10"/>
      <c r="D151" s="10"/>
      <c r="E151" s="10"/>
      <c r="F151" s="83"/>
      <c r="G151" s="95"/>
      <c r="H151" s="20"/>
      <c r="I151" s="118"/>
      <c r="J151" s="118"/>
      <c r="K151" s="112"/>
      <c r="L151" s="144"/>
      <c r="M151" s="118"/>
      <c r="N151" s="317"/>
      <c r="O151" s="351" t="str">
        <f t="shared" si="62"/>
        <v/>
      </c>
    </row>
    <row r="152" spans="2:15" ht="15" x14ac:dyDescent="0.25">
      <c r="B152" s="11"/>
      <c r="C152" s="7"/>
      <c r="D152" s="7"/>
      <c r="E152" s="7"/>
      <c r="F152" s="82">
        <v>612000</v>
      </c>
      <c r="G152" s="94"/>
      <c r="H152" s="21" t="s">
        <v>58</v>
      </c>
      <c r="I152" s="117">
        <f t="shared" ref="I152:K152" si="64">I153</f>
        <v>125740</v>
      </c>
      <c r="J152" s="117">
        <f t="shared" si="64"/>
        <v>125740</v>
      </c>
      <c r="K152" s="113">
        <f t="shared" si="64"/>
        <v>66551</v>
      </c>
      <c r="L152" s="200">
        <f>L153</f>
        <v>0</v>
      </c>
      <c r="M152" s="117">
        <f>M153</f>
        <v>0</v>
      </c>
      <c r="N152" s="316">
        <f>N153</f>
        <v>0</v>
      </c>
      <c r="O152" s="350">
        <f t="shared" si="62"/>
        <v>0</v>
      </c>
    </row>
    <row r="153" spans="2:15" ht="14.25" x14ac:dyDescent="0.2">
      <c r="B153" s="9"/>
      <c r="C153" s="10"/>
      <c r="D153" s="10"/>
      <c r="E153" s="10"/>
      <c r="F153" s="83">
        <v>612100</v>
      </c>
      <c r="G153" s="95"/>
      <c r="H153" s="182" t="s">
        <v>6</v>
      </c>
      <c r="I153" s="118">
        <v>125740</v>
      </c>
      <c r="J153" s="118">
        <v>125740</v>
      </c>
      <c r="K153" s="112">
        <v>66551</v>
      </c>
      <c r="L153" s="144"/>
      <c r="M153" s="118"/>
      <c r="N153" s="317">
        <f>SUM(L153:M153)</f>
        <v>0</v>
      </c>
      <c r="O153" s="351">
        <f t="shared" si="62"/>
        <v>0</v>
      </c>
    </row>
    <row r="154" spans="2:15" ht="14.25" x14ac:dyDescent="0.2">
      <c r="B154" s="9"/>
      <c r="C154" s="10"/>
      <c r="D154" s="10"/>
      <c r="E154" s="10"/>
      <c r="F154" s="83"/>
      <c r="G154" s="95"/>
      <c r="H154" s="20"/>
      <c r="I154" s="118"/>
      <c r="J154" s="118"/>
      <c r="K154" s="112"/>
      <c r="L154" s="144"/>
      <c r="M154" s="118"/>
      <c r="N154" s="304"/>
      <c r="O154" s="351" t="str">
        <f t="shared" si="62"/>
        <v/>
      </c>
    </row>
    <row r="155" spans="2:15" ht="15" x14ac:dyDescent="0.25">
      <c r="B155" s="11"/>
      <c r="C155" s="7"/>
      <c r="D155" s="7"/>
      <c r="E155" s="7"/>
      <c r="F155" s="82">
        <v>613000</v>
      </c>
      <c r="G155" s="94"/>
      <c r="H155" s="21" t="s">
        <v>60</v>
      </c>
      <c r="I155" s="119">
        <f t="shared" ref="I155" si="65">SUM(I156:I165)</f>
        <v>148000</v>
      </c>
      <c r="J155" s="119">
        <f t="shared" ref="J155:K155" si="66">SUM(J156:J165)</f>
        <v>148000</v>
      </c>
      <c r="K155" s="111">
        <f t="shared" si="66"/>
        <v>73344</v>
      </c>
      <c r="L155" s="201">
        <f>SUM(L156:L165)</f>
        <v>0</v>
      </c>
      <c r="M155" s="119">
        <f>SUM(M156:M165)</f>
        <v>0</v>
      </c>
      <c r="N155" s="303">
        <f>SUM(N156:N165)</f>
        <v>0</v>
      </c>
      <c r="O155" s="350">
        <f t="shared" si="62"/>
        <v>0</v>
      </c>
    </row>
    <row r="156" spans="2:15" ht="14.25" x14ac:dyDescent="0.2">
      <c r="B156" s="9"/>
      <c r="C156" s="10"/>
      <c r="D156" s="10"/>
      <c r="E156" s="10"/>
      <c r="F156" s="83">
        <v>613100</v>
      </c>
      <c r="G156" s="95"/>
      <c r="H156" s="20" t="s">
        <v>7</v>
      </c>
      <c r="I156" s="118">
        <v>6000</v>
      </c>
      <c r="J156" s="118">
        <v>6000</v>
      </c>
      <c r="K156" s="112">
        <v>2963</v>
      </c>
      <c r="L156" s="144"/>
      <c r="M156" s="118"/>
      <c r="N156" s="317">
        <f t="shared" ref="N156:N165" si="67">SUM(L156:M156)</f>
        <v>0</v>
      </c>
      <c r="O156" s="351">
        <f t="shared" si="62"/>
        <v>0</v>
      </c>
    </row>
    <row r="157" spans="2:15" ht="14.25" x14ac:dyDescent="0.2">
      <c r="B157" s="9"/>
      <c r="C157" s="10"/>
      <c r="D157" s="10"/>
      <c r="E157" s="10"/>
      <c r="F157" s="83">
        <v>613200</v>
      </c>
      <c r="G157" s="95"/>
      <c r="H157" s="20" t="s">
        <v>8</v>
      </c>
      <c r="I157" s="118">
        <v>55000</v>
      </c>
      <c r="J157" s="118">
        <v>55000</v>
      </c>
      <c r="K157" s="112">
        <v>23189</v>
      </c>
      <c r="L157" s="144"/>
      <c r="M157" s="118"/>
      <c r="N157" s="317">
        <f t="shared" si="67"/>
        <v>0</v>
      </c>
      <c r="O157" s="351">
        <f t="shared" si="62"/>
        <v>0</v>
      </c>
    </row>
    <row r="158" spans="2:15" ht="14.25" x14ac:dyDescent="0.2">
      <c r="B158" s="9"/>
      <c r="C158" s="10"/>
      <c r="D158" s="10"/>
      <c r="E158" s="10"/>
      <c r="F158" s="83">
        <v>613300</v>
      </c>
      <c r="G158" s="95"/>
      <c r="H158" s="20" t="s">
        <v>82</v>
      </c>
      <c r="I158" s="118">
        <v>8000</v>
      </c>
      <c r="J158" s="118">
        <v>8000</v>
      </c>
      <c r="K158" s="112">
        <v>3040</v>
      </c>
      <c r="L158" s="144"/>
      <c r="M158" s="118"/>
      <c r="N158" s="317">
        <f t="shared" si="67"/>
        <v>0</v>
      </c>
      <c r="O158" s="351">
        <f t="shared" si="62"/>
        <v>0</v>
      </c>
    </row>
    <row r="159" spans="2:15" ht="14.25" x14ac:dyDescent="0.2">
      <c r="B159" s="9"/>
      <c r="C159" s="10"/>
      <c r="D159" s="10"/>
      <c r="E159" s="10"/>
      <c r="F159" s="83">
        <v>613400</v>
      </c>
      <c r="G159" s="95"/>
      <c r="H159" s="20" t="s">
        <v>61</v>
      </c>
      <c r="I159" s="118">
        <v>17000</v>
      </c>
      <c r="J159" s="118">
        <v>17000</v>
      </c>
      <c r="K159" s="112">
        <v>5346</v>
      </c>
      <c r="L159" s="144"/>
      <c r="M159" s="118"/>
      <c r="N159" s="317">
        <f t="shared" si="67"/>
        <v>0</v>
      </c>
      <c r="O159" s="351">
        <f t="shared" si="62"/>
        <v>0</v>
      </c>
    </row>
    <row r="160" spans="2:15" ht="14.25" x14ac:dyDescent="0.2">
      <c r="B160" s="9"/>
      <c r="C160" s="10"/>
      <c r="D160" s="10"/>
      <c r="E160" s="10"/>
      <c r="F160" s="83">
        <v>613500</v>
      </c>
      <c r="G160" s="95"/>
      <c r="H160" s="20" t="s">
        <v>9</v>
      </c>
      <c r="I160" s="118">
        <v>500</v>
      </c>
      <c r="J160" s="118">
        <v>500</v>
      </c>
      <c r="K160" s="112">
        <v>157</v>
      </c>
      <c r="L160" s="144"/>
      <c r="M160" s="118"/>
      <c r="N160" s="317">
        <f t="shared" si="67"/>
        <v>0</v>
      </c>
      <c r="O160" s="351">
        <f t="shared" si="62"/>
        <v>0</v>
      </c>
    </row>
    <row r="161" spans="2:15" ht="14.25" x14ac:dyDescent="0.2">
      <c r="B161" s="9"/>
      <c r="C161" s="10"/>
      <c r="D161" s="10"/>
      <c r="E161" s="10"/>
      <c r="F161" s="83">
        <v>613600</v>
      </c>
      <c r="G161" s="95"/>
      <c r="H161" s="20" t="s">
        <v>83</v>
      </c>
      <c r="I161" s="118">
        <v>0</v>
      </c>
      <c r="J161" s="118">
        <v>0</v>
      </c>
      <c r="K161" s="112">
        <v>0</v>
      </c>
      <c r="L161" s="144"/>
      <c r="M161" s="118"/>
      <c r="N161" s="317">
        <f t="shared" si="67"/>
        <v>0</v>
      </c>
      <c r="O161" s="351" t="str">
        <f t="shared" si="62"/>
        <v/>
      </c>
    </row>
    <row r="162" spans="2:15" ht="14.25" x14ac:dyDescent="0.2">
      <c r="B162" s="9"/>
      <c r="C162" s="10"/>
      <c r="D162" s="10"/>
      <c r="E162" s="10"/>
      <c r="F162" s="83">
        <v>613700</v>
      </c>
      <c r="G162" s="95"/>
      <c r="H162" s="20" t="s">
        <v>10</v>
      </c>
      <c r="I162" s="118">
        <v>10000</v>
      </c>
      <c r="J162" s="118">
        <v>10000</v>
      </c>
      <c r="K162" s="112">
        <v>3164</v>
      </c>
      <c r="L162" s="144"/>
      <c r="M162" s="118"/>
      <c r="N162" s="317">
        <f t="shared" si="67"/>
        <v>0</v>
      </c>
      <c r="O162" s="351">
        <f t="shared" si="62"/>
        <v>0</v>
      </c>
    </row>
    <row r="163" spans="2:15" ht="14.25" x14ac:dyDescent="0.2">
      <c r="B163" s="9"/>
      <c r="C163" s="10"/>
      <c r="D163" s="10"/>
      <c r="E163" s="10"/>
      <c r="F163" s="83">
        <v>613800</v>
      </c>
      <c r="G163" s="95"/>
      <c r="H163" s="20" t="s">
        <v>62</v>
      </c>
      <c r="I163" s="118">
        <v>1500</v>
      </c>
      <c r="J163" s="118">
        <v>1500</v>
      </c>
      <c r="K163" s="112">
        <v>548</v>
      </c>
      <c r="L163" s="144"/>
      <c r="M163" s="118"/>
      <c r="N163" s="317">
        <f t="shared" si="67"/>
        <v>0</v>
      </c>
      <c r="O163" s="351">
        <f t="shared" si="62"/>
        <v>0</v>
      </c>
    </row>
    <row r="164" spans="2:15" ht="14.25" x14ac:dyDescent="0.2">
      <c r="B164" s="9"/>
      <c r="C164" s="10"/>
      <c r="D164" s="10"/>
      <c r="E164" s="10"/>
      <c r="F164" s="83">
        <v>613900</v>
      </c>
      <c r="G164" s="95"/>
      <c r="H164" s="20" t="s">
        <v>63</v>
      </c>
      <c r="I164" s="118">
        <v>50000</v>
      </c>
      <c r="J164" s="118">
        <v>50000</v>
      </c>
      <c r="K164" s="112">
        <v>34937</v>
      </c>
      <c r="L164" s="144"/>
      <c r="M164" s="118"/>
      <c r="N164" s="317">
        <f t="shared" si="67"/>
        <v>0</v>
      </c>
      <c r="O164" s="351">
        <f t="shared" si="62"/>
        <v>0</v>
      </c>
    </row>
    <row r="165" spans="2:15" ht="14.25" x14ac:dyDescent="0.2">
      <c r="B165" s="9"/>
      <c r="C165" s="10"/>
      <c r="D165" s="10"/>
      <c r="E165" s="10"/>
      <c r="F165" s="83">
        <v>613900</v>
      </c>
      <c r="G165" s="95"/>
      <c r="H165" s="184" t="s">
        <v>246</v>
      </c>
      <c r="I165" s="118">
        <v>0</v>
      </c>
      <c r="J165" s="118">
        <v>0</v>
      </c>
      <c r="K165" s="112">
        <v>0</v>
      </c>
      <c r="L165" s="144"/>
      <c r="M165" s="118"/>
      <c r="N165" s="317">
        <f t="shared" si="67"/>
        <v>0</v>
      </c>
      <c r="O165" s="351" t="str">
        <f t="shared" si="62"/>
        <v/>
      </c>
    </row>
    <row r="166" spans="2:15" ht="14.25" x14ac:dyDescent="0.2">
      <c r="B166" s="11"/>
      <c r="C166" s="7"/>
      <c r="D166" s="7"/>
      <c r="E166" s="7"/>
      <c r="F166" s="82"/>
      <c r="G166" s="94"/>
      <c r="H166" s="21"/>
      <c r="I166" s="118"/>
      <c r="J166" s="118"/>
      <c r="K166" s="112"/>
      <c r="L166" s="144"/>
      <c r="M166" s="118"/>
      <c r="N166" s="190"/>
      <c r="O166" s="351" t="str">
        <f t="shared" si="62"/>
        <v/>
      </c>
    </row>
    <row r="167" spans="2:15" ht="15" x14ac:dyDescent="0.25">
      <c r="B167" s="11"/>
      <c r="C167" s="7"/>
      <c r="D167" s="7"/>
      <c r="E167" s="7"/>
      <c r="F167" s="82">
        <v>821000</v>
      </c>
      <c r="G167" s="94"/>
      <c r="H167" s="21" t="s">
        <v>13</v>
      </c>
      <c r="I167" s="117">
        <f t="shared" ref="I167" si="68">SUM(I168:I169)</f>
        <v>50000</v>
      </c>
      <c r="J167" s="117">
        <f t="shared" ref="J167:K167" si="69">SUM(J168:J169)</f>
        <v>52596</v>
      </c>
      <c r="K167" s="113">
        <f t="shared" si="69"/>
        <v>23405</v>
      </c>
      <c r="L167" s="200">
        <f>SUM(L168:L169)</f>
        <v>0</v>
      </c>
      <c r="M167" s="117">
        <f>SUM(M168:M169)</f>
        <v>0</v>
      </c>
      <c r="N167" s="303">
        <f>SUM(N168:N169)</f>
        <v>0</v>
      </c>
      <c r="O167" s="350">
        <f t="shared" si="62"/>
        <v>0</v>
      </c>
    </row>
    <row r="168" spans="2:15" ht="14.25" x14ac:dyDescent="0.2">
      <c r="B168" s="9"/>
      <c r="C168" s="10"/>
      <c r="D168" s="10"/>
      <c r="E168" s="10"/>
      <c r="F168" s="83">
        <v>821200</v>
      </c>
      <c r="G168" s="95"/>
      <c r="H168" s="20" t="s">
        <v>14</v>
      </c>
      <c r="I168" s="118">
        <v>15000</v>
      </c>
      <c r="J168" s="118">
        <v>15000</v>
      </c>
      <c r="K168" s="112">
        <v>0</v>
      </c>
      <c r="L168" s="144"/>
      <c r="M168" s="118"/>
      <c r="N168" s="317">
        <f t="shared" ref="N168:N169" si="70">SUM(L168:M168)</f>
        <v>0</v>
      </c>
      <c r="O168" s="351">
        <f t="shared" si="62"/>
        <v>0</v>
      </c>
    </row>
    <row r="169" spans="2:15" ht="14.25" x14ac:dyDescent="0.2">
      <c r="B169" s="9"/>
      <c r="C169" s="10"/>
      <c r="D169" s="10"/>
      <c r="E169" s="10"/>
      <c r="F169" s="83">
        <v>821300</v>
      </c>
      <c r="G169" s="95"/>
      <c r="H169" s="20" t="s">
        <v>15</v>
      </c>
      <c r="I169" s="118">
        <v>35000</v>
      </c>
      <c r="J169" s="118">
        <v>37596</v>
      </c>
      <c r="K169" s="112">
        <v>23405</v>
      </c>
      <c r="L169" s="144"/>
      <c r="M169" s="118"/>
      <c r="N169" s="317">
        <f t="shared" si="70"/>
        <v>0</v>
      </c>
      <c r="O169" s="351">
        <f t="shared" si="62"/>
        <v>0</v>
      </c>
    </row>
    <row r="170" spans="2:15" ht="14.25" x14ac:dyDescent="0.2">
      <c r="B170" s="9"/>
      <c r="C170" s="10"/>
      <c r="D170" s="10"/>
      <c r="E170" s="10"/>
      <c r="F170" s="83"/>
      <c r="G170" s="95"/>
      <c r="H170" s="20"/>
      <c r="I170" s="118"/>
      <c r="J170" s="118"/>
      <c r="K170" s="112"/>
      <c r="L170" s="144"/>
      <c r="M170" s="118"/>
      <c r="N170" s="304"/>
      <c r="O170" s="351" t="str">
        <f t="shared" si="62"/>
        <v/>
      </c>
    </row>
    <row r="171" spans="2:15" ht="15" x14ac:dyDescent="0.25">
      <c r="B171" s="11"/>
      <c r="C171" s="7"/>
      <c r="D171" s="7"/>
      <c r="E171" s="7"/>
      <c r="F171" s="82"/>
      <c r="G171" s="94"/>
      <c r="H171" s="21" t="s">
        <v>16</v>
      </c>
      <c r="I171" s="158" t="s">
        <v>549</v>
      </c>
      <c r="J171" s="158" t="s">
        <v>549</v>
      </c>
      <c r="K171" s="203" t="s">
        <v>576</v>
      </c>
      <c r="L171" s="202"/>
      <c r="M171" s="158"/>
      <c r="N171" s="302"/>
      <c r="O171" s="351"/>
    </row>
    <row r="172" spans="2:15" ht="15" x14ac:dyDescent="0.25">
      <c r="B172" s="11"/>
      <c r="C172" s="7"/>
      <c r="D172" s="7"/>
      <c r="E172" s="7"/>
      <c r="F172" s="82"/>
      <c r="G172" s="94"/>
      <c r="H172" s="7" t="s">
        <v>25</v>
      </c>
      <c r="I172" s="149">
        <f t="shared" ref="I172:K172" si="71">I147+I152+I155+I167</f>
        <v>1725740</v>
      </c>
      <c r="J172" s="13">
        <f t="shared" si="71"/>
        <v>1728336</v>
      </c>
      <c r="K172" s="80">
        <f t="shared" si="71"/>
        <v>874718</v>
      </c>
      <c r="L172" s="152">
        <f>L147+L152+L155+L167</f>
        <v>0</v>
      </c>
      <c r="M172" s="13">
        <f>M147+M152+M155+M167</f>
        <v>0</v>
      </c>
      <c r="N172" s="303">
        <f>N147+N152+N155+N167</f>
        <v>0</v>
      </c>
      <c r="O172" s="350">
        <f>IF(J172=0,"",N172/J172*100)</f>
        <v>0</v>
      </c>
    </row>
    <row r="173" spans="2:15" ht="15" x14ac:dyDescent="0.25">
      <c r="B173" s="11"/>
      <c r="C173" s="7"/>
      <c r="D173" s="7"/>
      <c r="E173" s="7"/>
      <c r="F173" s="82"/>
      <c r="G173" s="94"/>
      <c r="H173" s="7" t="s">
        <v>17</v>
      </c>
      <c r="I173" s="149"/>
      <c r="J173" s="13"/>
      <c r="K173" s="80"/>
      <c r="L173" s="152"/>
      <c r="M173" s="13"/>
      <c r="N173" s="303"/>
      <c r="O173" s="351" t="str">
        <f>IF(J173=0,"",N173/J173*100)</f>
        <v/>
      </c>
    </row>
    <row r="174" spans="2:15" ht="14.25" x14ac:dyDescent="0.2">
      <c r="B174" s="11"/>
      <c r="C174" s="7"/>
      <c r="D174" s="7"/>
      <c r="E174" s="7"/>
      <c r="F174" s="82"/>
      <c r="G174" s="94"/>
      <c r="H174" s="7" t="s">
        <v>18</v>
      </c>
      <c r="I174" s="24"/>
      <c r="J174" s="24"/>
      <c r="K174" s="76"/>
      <c r="L174" s="151"/>
      <c r="M174" s="24"/>
      <c r="N174" s="304"/>
      <c r="O174" s="351" t="str">
        <f>IF(J174=0,"",N174/J174*100)</f>
        <v/>
      </c>
    </row>
    <row r="175" spans="2:15" ht="15" thickBot="1" x14ac:dyDescent="0.25">
      <c r="B175" s="14"/>
      <c r="C175" s="15"/>
      <c r="D175" s="15"/>
      <c r="E175" s="15"/>
      <c r="F175" s="84"/>
      <c r="G175" s="96"/>
      <c r="H175" s="15"/>
      <c r="I175" s="26"/>
      <c r="J175" s="26"/>
      <c r="K175" s="294"/>
      <c r="L175" s="153"/>
      <c r="M175" s="26"/>
      <c r="N175" s="318"/>
      <c r="O175" s="352"/>
    </row>
    <row r="177" spans="2:15" ht="15" x14ac:dyDescent="0.25">
      <c r="B177" s="5" t="s">
        <v>46</v>
      </c>
      <c r="C177" s="6" t="s">
        <v>47</v>
      </c>
      <c r="D177" s="6" t="s">
        <v>28</v>
      </c>
      <c r="E177" s="173" t="s">
        <v>396</v>
      </c>
      <c r="F177" s="4"/>
      <c r="G177" s="4"/>
      <c r="H177" s="18" t="s">
        <v>557</v>
      </c>
      <c r="I177" s="148"/>
      <c r="J177" s="4"/>
      <c r="K177" s="43"/>
      <c r="L177" s="3"/>
      <c r="M177" s="4"/>
      <c r="N177" s="315"/>
      <c r="O177" s="349"/>
    </row>
    <row r="178" spans="2:15" ht="15" x14ac:dyDescent="0.25">
      <c r="B178" s="11"/>
      <c r="C178" s="7"/>
      <c r="D178" s="7"/>
      <c r="E178" s="7"/>
      <c r="F178" s="82">
        <v>611000</v>
      </c>
      <c r="G178" s="94"/>
      <c r="H178" s="21" t="s">
        <v>59</v>
      </c>
      <c r="I178" s="117">
        <f t="shared" ref="I178" si="72">SUM(I179:I182)</f>
        <v>3051810</v>
      </c>
      <c r="J178" s="117">
        <f t="shared" ref="J178:K178" si="73">SUM(J179:J182)</f>
        <v>3051810</v>
      </c>
      <c r="K178" s="113">
        <f t="shared" si="73"/>
        <v>1506220</v>
      </c>
      <c r="L178" s="200">
        <f>SUM(L179:L182)</f>
        <v>0</v>
      </c>
      <c r="M178" s="117">
        <f>SUM(M179:M182)</f>
        <v>0</v>
      </c>
      <c r="N178" s="316">
        <f>SUM(N179:N182)</f>
        <v>0</v>
      </c>
      <c r="O178" s="350">
        <f t="shared" ref="O178:O201" si="74">IF(J178=0,"",N178/J178*100)</f>
        <v>0</v>
      </c>
    </row>
    <row r="179" spans="2:15" ht="14.25" x14ac:dyDescent="0.2">
      <c r="B179" s="9"/>
      <c r="C179" s="10"/>
      <c r="D179" s="10"/>
      <c r="E179" s="10"/>
      <c r="F179" s="83">
        <v>611100</v>
      </c>
      <c r="G179" s="95"/>
      <c r="H179" s="20" t="s">
        <v>80</v>
      </c>
      <c r="I179" s="115">
        <v>2569050</v>
      </c>
      <c r="J179" s="115">
        <v>2569050</v>
      </c>
      <c r="K179" s="110">
        <v>1287078</v>
      </c>
      <c r="L179" s="143"/>
      <c r="M179" s="115"/>
      <c r="N179" s="317">
        <f>SUM(L179:M179)</f>
        <v>0</v>
      </c>
      <c r="O179" s="351">
        <f t="shared" si="74"/>
        <v>0</v>
      </c>
    </row>
    <row r="180" spans="2:15" ht="14.25" x14ac:dyDescent="0.2">
      <c r="B180" s="9"/>
      <c r="C180" s="10"/>
      <c r="D180" s="10"/>
      <c r="E180" s="10"/>
      <c r="F180" s="83">
        <v>611200</v>
      </c>
      <c r="G180" s="95"/>
      <c r="H180" s="20" t="s">
        <v>81</v>
      </c>
      <c r="I180" s="115">
        <v>482760</v>
      </c>
      <c r="J180" s="115">
        <v>482760</v>
      </c>
      <c r="K180" s="110">
        <v>219142</v>
      </c>
      <c r="L180" s="143"/>
      <c r="M180" s="115"/>
      <c r="N180" s="317">
        <f t="shared" ref="N180:N181" si="75">SUM(L180:M180)</f>
        <v>0</v>
      </c>
      <c r="O180" s="351">
        <f t="shared" si="74"/>
        <v>0</v>
      </c>
    </row>
    <row r="181" spans="2:15" ht="14.25" x14ac:dyDescent="0.2">
      <c r="B181" s="9"/>
      <c r="C181" s="10"/>
      <c r="D181" s="10"/>
      <c r="E181" s="10"/>
      <c r="F181" s="83">
        <v>611200</v>
      </c>
      <c r="G181" s="95"/>
      <c r="H181" s="184" t="s">
        <v>245</v>
      </c>
      <c r="I181" s="115">
        <v>0</v>
      </c>
      <c r="J181" s="115">
        <v>0</v>
      </c>
      <c r="K181" s="110">
        <v>0</v>
      </c>
      <c r="L181" s="143"/>
      <c r="M181" s="115"/>
      <c r="N181" s="317">
        <f t="shared" si="75"/>
        <v>0</v>
      </c>
      <c r="O181" s="351" t="str">
        <f t="shared" si="74"/>
        <v/>
      </c>
    </row>
    <row r="182" spans="2:15" ht="14.25" x14ac:dyDescent="0.2">
      <c r="B182" s="9"/>
      <c r="C182" s="10"/>
      <c r="D182" s="10"/>
      <c r="E182" s="10"/>
      <c r="F182" s="83"/>
      <c r="G182" s="95"/>
      <c r="H182" s="20"/>
      <c r="I182" s="115"/>
      <c r="J182" s="115"/>
      <c r="K182" s="110"/>
      <c r="L182" s="143"/>
      <c r="M182" s="115"/>
      <c r="N182" s="317"/>
      <c r="O182" s="351" t="str">
        <f t="shared" si="74"/>
        <v/>
      </c>
    </row>
    <row r="183" spans="2:15" ht="15" x14ac:dyDescent="0.25">
      <c r="B183" s="11"/>
      <c r="C183" s="7"/>
      <c r="D183" s="7"/>
      <c r="E183" s="7"/>
      <c r="F183" s="82">
        <v>612000</v>
      </c>
      <c r="G183" s="94"/>
      <c r="H183" s="21" t="s">
        <v>58</v>
      </c>
      <c r="I183" s="117">
        <f t="shared" ref="I183:K183" si="76">I184</f>
        <v>271130</v>
      </c>
      <c r="J183" s="117">
        <f t="shared" si="76"/>
        <v>271130</v>
      </c>
      <c r="K183" s="113">
        <f t="shared" si="76"/>
        <v>135483</v>
      </c>
      <c r="L183" s="200">
        <f>L184</f>
        <v>0</v>
      </c>
      <c r="M183" s="117">
        <f>M184</f>
        <v>0</v>
      </c>
      <c r="N183" s="316">
        <f>N184</f>
        <v>0</v>
      </c>
      <c r="O183" s="350">
        <f t="shared" si="74"/>
        <v>0</v>
      </c>
    </row>
    <row r="184" spans="2:15" ht="14.25" x14ac:dyDescent="0.2">
      <c r="B184" s="9"/>
      <c r="C184" s="10"/>
      <c r="D184" s="10"/>
      <c r="E184" s="10"/>
      <c r="F184" s="83">
        <v>612100</v>
      </c>
      <c r="G184" s="95"/>
      <c r="H184" s="182" t="s">
        <v>6</v>
      </c>
      <c r="I184" s="115">
        <v>271130</v>
      </c>
      <c r="J184" s="115">
        <v>271130</v>
      </c>
      <c r="K184" s="110">
        <v>135483</v>
      </c>
      <c r="L184" s="143"/>
      <c r="M184" s="115"/>
      <c r="N184" s="317">
        <f>SUM(L184:M184)</f>
        <v>0</v>
      </c>
      <c r="O184" s="351">
        <f t="shared" si="74"/>
        <v>0</v>
      </c>
    </row>
    <row r="185" spans="2:15" ht="14.25" x14ac:dyDescent="0.2">
      <c r="B185" s="9"/>
      <c r="C185" s="10"/>
      <c r="D185" s="10"/>
      <c r="E185" s="10"/>
      <c r="F185" s="83"/>
      <c r="G185" s="95"/>
      <c r="H185" s="20"/>
      <c r="I185" s="115"/>
      <c r="J185" s="115"/>
      <c r="K185" s="110"/>
      <c r="L185" s="143"/>
      <c r="M185" s="115"/>
      <c r="N185" s="304"/>
      <c r="O185" s="351" t="str">
        <f t="shared" si="74"/>
        <v/>
      </c>
    </row>
    <row r="186" spans="2:15" ht="15" x14ac:dyDescent="0.25">
      <c r="B186" s="11"/>
      <c r="C186" s="7"/>
      <c r="D186" s="7"/>
      <c r="E186" s="7"/>
      <c r="F186" s="82">
        <v>613000</v>
      </c>
      <c r="G186" s="94"/>
      <c r="H186" s="21" t="s">
        <v>60</v>
      </c>
      <c r="I186" s="119">
        <f t="shared" ref="I186" si="77">SUM(I187:I196)</f>
        <v>248500</v>
      </c>
      <c r="J186" s="119">
        <f t="shared" ref="J186:K186" si="78">SUM(J187:J196)</f>
        <v>248500</v>
      </c>
      <c r="K186" s="111">
        <f t="shared" si="78"/>
        <v>118318</v>
      </c>
      <c r="L186" s="201">
        <f>SUM(L187:L196)</f>
        <v>0</v>
      </c>
      <c r="M186" s="119">
        <f>SUM(M187:M196)</f>
        <v>0</v>
      </c>
      <c r="N186" s="303">
        <f>SUM(N187:N196)</f>
        <v>0</v>
      </c>
      <c r="O186" s="350">
        <f t="shared" si="74"/>
        <v>0</v>
      </c>
    </row>
    <row r="187" spans="2:15" ht="14.25" x14ac:dyDescent="0.2">
      <c r="B187" s="9"/>
      <c r="C187" s="10"/>
      <c r="D187" s="10"/>
      <c r="E187" s="10"/>
      <c r="F187" s="83">
        <v>613100</v>
      </c>
      <c r="G187" s="95"/>
      <c r="H187" s="20" t="s">
        <v>7</v>
      </c>
      <c r="I187" s="115">
        <v>8000</v>
      </c>
      <c r="J187" s="115">
        <v>8000</v>
      </c>
      <c r="K187" s="110">
        <v>4376</v>
      </c>
      <c r="L187" s="143"/>
      <c r="M187" s="115"/>
      <c r="N187" s="317">
        <f t="shared" ref="N187:N196" si="79">SUM(L187:M187)</f>
        <v>0</v>
      </c>
      <c r="O187" s="351">
        <f t="shared" si="74"/>
        <v>0</v>
      </c>
    </row>
    <row r="188" spans="2:15" ht="14.25" x14ac:dyDescent="0.2">
      <c r="B188" s="9"/>
      <c r="C188" s="10"/>
      <c r="D188" s="10"/>
      <c r="E188" s="10"/>
      <c r="F188" s="83">
        <v>613200</v>
      </c>
      <c r="G188" s="95"/>
      <c r="H188" s="20" t="s">
        <v>8</v>
      </c>
      <c r="I188" s="115">
        <v>100000</v>
      </c>
      <c r="J188" s="115">
        <v>100000</v>
      </c>
      <c r="K188" s="110">
        <v>47933</v>
      </c>
      <c r="L188" s="143"/>
      <c r="M188" s="115"/>
      <c r="N188" s="317">
        <f t="shared" si="79"/>
        <v>0</v>
      </c>
      <c r="O188" s="351">
        <f t="shared" si="74"/>
        <v>0</v>
      </c>
    </row>
    <row r="189" spans="2:15" ht="14.25" x14ac:dyDescent="0.2">
      <c r="B189" s="9"/>
      <c r="C189" s="10"/>
      <c r="D189" s="10"/>
      <c r="E189" s="10"/>
      <c r="F189" s="83">
        <v>613300</v>
      </c>
      <c r="G189" s="95"/>
      <c r="H189" s="20" t="s">
        <v>82</v>
      </c>
      <c r="I189" s="115">
        <v>12000</v>
      </c>
      <c r="J189" s="115">
        <v>12000</v>
      </c>
      <c r="K189" s="110">
        <v>5902</v>
      </c>
      <c r="L189" s="143"/>
      <c r="M189" s="115"/>
      <c r="N189" s="317">
        <f t="shared" si="79"/>
        <v>0</v>
      </c>
      <c r="O189" s="351">
        <f t="shared" si="74"/>
        <v>0</v>
      </c>
    </row>
    <row r="190" spans="2:15" ht="14.25" x14ac:dyDescent="0.2">
      <c r="B190" s="9"/>
      <c r="C190" s="10"/>
      <c r="D190" s="10"/>
      <c r="E190" s="10"/>
      <c r="F190" s="83">
        <v>613400</v>
      </c>
      <c r="G190" s="95"/>
      <c r="H190" s="20" t="s">
        <v>61</v>
      </c>
      <c r="I190" s="115">
        <v>27000</v>
      </c>
      <c r="J190" s="115">
        <v>27000</v>
      </c>
      <c r="K190" s="110">
        <v>7053</v>
      </c>
      <c r="L190" s="143"/>
      <c r="M190" s="115"/>
      <c r="N190" s="317">
        <f t="shared" si="79"/>
        <v>0</v>
      </c>
      <c r="O190" s="351">
        <f t="shared" si="74"/>
        <v>0</v>
      </c>
    </row>
    <row r="191" spans="2:15" ht="14.25" x14ac:dyDescent="0.2">
      <c r="B191" s="9"/>
      <c r="C191" s="10"/>
      <c r="D191" s="10"/>
      <c r="E191" s="10"/>
      <c r="F191" s="83">
        <v>613500</v>
      </c>
      <c r="G191" s="95"/>
      <c r="H191" s="20" t="s">
        <v>9</v>
      </c>
      <c r="I191" s="115">
        <v>2500</v>
      </c>
      <c r="J191" s="115">
        <v>2500</v>
      </c>
      <c r="K191" s="110">
        <v>745</v>
      </c>
      <c r="L191" s="143"/>
      <c r="M191" s="115"/>
      <c r="N191" s="317">
        <f t="shared" si="79"/>
        <v>0</v>
      </c>
      <c r="O191" s="351">
        <f t="shared" si="74"/>
        <v>0</v>
      </c>
    </row>
    <row r="192" spans="2:15" ht="14.25" x14ac:dyDescent="0.2">
      <c r="B192" s="9"/>
      <c r="C192" s="10"/>
      <c r="D192" s="10"/>
      <c r="E192" s="10"/>
      <c r="F192" s="83">
        <v>613600</v>
      </c>
      <c r="G192" s="95"/>
      <c r="H192" s="20" t="s">
        <v>83</v>
      </c>
      <c r="I192" s="115">
        <v>0</v>
      </c>
      <c r="J192" s="115">
        <v>0</v>
      </c>
      <c r="K192" s="110">
        <v>0</v>
      </c>
      <c r="L192" s="143"/>
      <c r="M192" s="115"/>
      <c r="N192" s="317">
        <f t="shared" si="79"/>
        <v>0</v>
      </c>
      <c r="O192" s="351" t="str">
        <f t="shared" si="74"/>
        <v/>
      </c>
    </row>
    <row r="193" spans="2:15" ht="14.25" x14ac:dyDescent="0.2">
      <c r="B193" s="9"/>
      <c r="C193" s="10"/>
      <c r="D193" s="10"/>
      <c r="E193" s="10"/>
      <c r="F193" s="83">
        <v>613700</v>
      </c>
      <c r="G193" s="95"/>
      <c r="H193" s="20" t="s">
        <v>10</v>
      </c>
      <c r="I193" s="115">
        <v>36000</v>
      </c>
      <c r="J193" s="115">
        <v>36000</v>
      </c>
      <c r="K193" s="110">
        <v>8394</v>
      </c>
      <c r="L193" s="143"/>
      <c r="M193" s="115"/>
      <c r="N193" s="317">
        <f t="shared" si="79"/>
        <v>0</v>
      </c>
      <c r="O193" s="351">
        <f t="shared" si="74"/>
        <v>0</v>
      </c>
    </row>
    <row r="194" spans="2:15" ht="14.25" x14ac:dyDescent="0.2">
      <c r="B194" s="9"/>
      <c r="C194" s="10"/>
      <c r="D194" s="10"/>
      <c r="E194" s="10"/>
      <c r="F194" s="83">
        <v>613800</v>
      </c>
      <c r="G194" s="95"/>
      <c r="H194" s="20" t="s">
        <v>62</v>
      </c>
      <c r="I194" s="115">
        <v>3000</v>
      </c>
      <c r="J194" s="115">
        <v>3000</v>
      </c>
      <c r="K194" s="110">
        <v>844</v>
      </c>
      <c r="L194" s="143"/>
      <c r="M194" s="115"/>
      <c r="N194" s="317">
        <f t="shared" si="79"/>
        <v>0</v>
      </c>
      <c r="O194" s="351">
        <f t="shared" si="74"/>
        <v>0</v>
      </c>
    </row>
    <row r="195" spans="2:15" ht="14.25" x14ac:dyDescent="0.2">
      <c r="B195" s="9"/>
      <c r="C195" s="10"/>
      <c r="D195" s="10"/>
      <c r="E195" s="10"/>
      <c r="F195" s="83">
        <v>613900</v>
      </c>
      <c r="G195" s="95"/>
      <c r="H195" s="20" t="s">
        <v>63</v>
      </c>
      <c r="I195" s="115">
        <v>60000</v>
      </c>
      <c r="J195" s="115">
        <v>60000</v>
      </c>
      <c r="K195" s="110">
        <v>43071</v>
      </c>
      <c r="L195" s="143"/>
      <c r="M195" s="115"/>
      <c r="N195" s="317">
        <f t="shared" si="79"/>
        <v>0</v>
      </c>
      <c r="O195" s="351">
        <f t="shared" si="74"/>
        <v>0</v>
      </c>
    </row>
    <row r="196" spans="2:15" ht="14.25" x14ac:dyDescent="0.2">
      <c r="B196" s="9"/>
      <c r="C196" s="10"/>
      <c r="D196" s="10"/>
      <c r="E196" s="10"/>
      <c r="F196" s="83">
        <v>613900</v>
      </c>
      <c r="G196" s="95"/>
      <c r="H196" s="184" t="s">
        <v>246</v>
      </c>
      <c r="I196" s="115">
        <v>0</v>
      </c>
      <c r="J196" s="115">
        <v>0</v>
      </c>
      <c r="K196" s="110">
        <v>0</v>
      </c>
      <c r="L196" s="143"/>
      <c r="M196" s="115"/>
      <c r="N196" s="317">
        <f t="shared" si="79"/>
        <v>0</v>
      </c>
      <c r="O196" s="351" t="str">
        <f t="shared" si="74"/>
        <v/>
      </c>
    </row>
    <row r="197" spans="2:15" ht="14.25" x14ac:dyDescent="0.2">
      <c r="B197" s="11"/>
      <c r="C197" s="7"/>
      <c r="D197" s="7"/>
      <c r="E197" s="7"/>
      <c r="F197" s="82"/>
      <c r="G197" s="94"/>
      <c r="H197" s="21"/>
      <c r="I197" s="115"/>
      <c r="J197" s="115"/>
      <c r="K197" s="110"/>
      <c r="L197" s="143"/>
      <c r="M197" s="115"/>
      <c r="N197" s="304"/>
      <c r="O197" s="351" t="str">
        <f t="shared" si="74"/>
        <v/>
      </c>
    </row>
    <row r="198" spans="2:15" ht="15" x14ac:dyDescent="0.25">
      <c r="B198" s="11"/>
      <c r="C198" s="7"/>
      <c r="D198" s="7"/>
      <c r="E198" s="7"/>
      <c r="F198" s="82">
        <v>821000</v>
      </c>
      <c r="G198" s="94"/>
      <c r="H198" s="21" t="s">
        <v>13</v>
      </c>
      <c r="I198" s="117">
        <f t="shared" ref="I198" si="80">SUM(I199:I201)</f>
        <v>42000</v>
      </c>
      <c r="J198" s="117">
        <f t="shared" ref="J198:K198" si="81">SUM(J199:J201)</f>
        <v>42000</v>
      </c>
      <c r="K198" s="113">
        <f t="shared" si="81"/>
        <v>1713</v>
      </c>
      <c r="L198" s="200">
        <f>SUM(L199:L201)</f>
        <v>0</v>
      </c>
      <c r="M198" s="117">
        <f>SUM(M199:M201)</f>
        <v>0</v>
      </c>
      <c r="N198" s="303">
        <f>SUM(N199:N201)</f>
        <v>0</v>
      </c>
      <c r="O198" s="350">
        <f t="shared" si="74"/>
        <v>0</v>
      </c>
    </row>
    <row r="199" spans="2:15" ht="14.25" x14ac:dyDescent="0.2">
      <c r="B199" s="9"/>
      <c r="C199" s="10"/>
      <c r="D199" s="10"/>
      <c r="E199" s="10"/>
      <c r="F199" s="83">
        <v>821200</v>
      </c>
      <c r="G199" s="95"/>
      <c r="H199" s="20" t="s">
        <v>14</v>
      </c>
      <c r="I199" s="115">
        <v>20000</v>
      </c>
      <c r="J199" s="115">
        <v>20000</v>
      </c>
      <c r="K199" s="110">
        <v>0</v>
      </c>
      <c r="L199" s="143"/>
      <c r="M199" s="115"/>
      <c r="N199" s="317">
        <f t="shared" ref="N199:N200" si="82">SUM(L199:M199)</f>
        <v>0</v>
      </c>
      <c r="O199" s="351">
        <f t="shared" si="74"/>
        <v>0</v>
      </c>
    </row>
    <row r="200" spans="2:15" ht="14.25" x14ac:dyDescent="0.2">
      <c r="B200" s="9"/>
      <c r="C200" s="10"/>
      <c r="D200" s="10"/>
      <c r="E200" s="10"/>
      <c r="F200" s="83">
        <v>821300</v>
      </c>
      <c r="G200" s="95"/>
      <c r="H200" s="20" t="s">
        <v>15</v>
      </c>
      <c r="I200" s="115">
        <v>22000</v>
      </c>
      <c r="J200" s="115">
        <v>22000</v>
      </c>
      <c r="K200" s="110">
        <v>1713</v>
      </c>
      <c r="L200" s="143"/>
      <c r="M200" s="115"/>
      <c r="N200" s="317">
        <f t="shared" si="82"/>
        <v>0</v>
      </c>
      <c r="O200" s="351">
        <f t="shared" si="74"/>
        <v>0</v>
      </c>
    </row>
    <row r="201" spans="2:15" ht="14.25" x14ac:dyDescent="0.2">
      <c r="B201" s="9"/>
      <c r="C201" s="10"/>
      <c r="D201" s="10"/>
      <c r="E201" s="10"/>
      <c r="F201" s="83"/>
      <c r="G201" s="95"/>
      <c r="H201" s="20"/>
      <c r="I201" s="115"/>
      <c r="J201" s="115"/>
      <c r="K201" s="110"/>
      <c r="L201" s="143"/>
      <c r="M201" s="115"/>
      <c r="N201" s="304"/>
      <c r="O201" s="351" t="str">
        <f t="shared" si="74"/>
        <v/>
      </c>
    </row>
    <row r="202" spans="2:15" ht="15" x14ac:dyDescent="0.25">
      <c r="B202" s="11"/>
      <c r="C202" s="7"/>
      <c r="D202" s="7"/>
      <c r="E202" s="7"/>
      <c r="F202" s="82"/>
      <c r="G202" s="94"/>
      <c r="H202" s="21" t="s">
        <v>16</v>
      </c>
      <c r="I202" s="158" t="s">
        <v>550</v>
      </c>
      <c r="J202" s="158" t="s">
        <v>550</v>
      </c>
      <c r="K202" s="203" t="s">
        <v>577</v>
      </c>
      <c r="L202" s="202"/>
      <c r="M202" s="158"/>
      <c r="N202" s="302"/>
      <c r="O202" s="351"/>
    </row>
    <row r="203" spans="2:15" ht="15" x14ac:dyDescent="0.25">
      <c r="B203" s="11"/>
      <c r="C203" s="7"/>
      <c r="D203" s="7"/>
      <c r="E203" s="7"/>
      <c r="F203" s="82"/>
      <c r="G203" s="94"/>
      <c r="H203" s="7" t="s">
        <v>25</v>
      </c>
      <c r="I203" s="149">
        <f t="shared" ref="I203:K203" si="83">I178+I183+I186+I198</f>
        <v>3613440</v>
      </c>
      <c r="J203" s="13">
        <f t="shared" si="83"/>
        <v>3613440</v>
      </c>
      <c r="K203" s="80">
        <f t="shared" si="83"/>
        <v>1761734</v>
      </c>
      <c r="L203" s="152">
        <f>L178+L183+L186+L198</f>
        <v>0</v>
      </c>
      <c r="M203" s="13">
        <f>M178+M183+M186+M198</f>
        <v>0</v>
      </c>
      <c r="N203" s="303">
        <f>N178+N183+N186+N198</f>
        <v>0</v>
      </c>
      <c r="O203" s="350">
        <f>IF(J203=0,"",N203/J203*100)</f>
        <v>0</v>
      </c>
    </row>
    <row r="204" spans="2:15" ht="15" x14ac:dyDescent="0.25">
      <c r="B204" s="11"/>
      <c r="C204" s="7"/>
      <c r="D204" s="7"/>
      <c r="E204" s="7"/>
      <c r="F204" s="82"/>
      <c r="G204" s="94"/>
      <c r="H204" s="7" t="s">
        <v>17</v>
      </c>
      <c r="I204" s="13"/>
      <c r="J204" s="13"/>
      <c r="K204" s="80"/>
      <c r="L204" s="152"/>
      <c r="M204" s="13"/>
      <c r="N204" s="303"/>
      <c r="O204" s="351" t="str">
        <f>IF(J204=0,"",N204/J204*100)</f>
        <v/>
      </c>
    </row>
    <row r="205" spans="2:15" ht="14.25" x14ac:dyDescent="0.2">
      <c r="B205" s="11"/>
      <c r="C205" s="7"/>
      <c r="D205" s="7"/>
      <c r="E205" s="7"/>
      <c r="F205" s="82"/>
      <c r="G205" s="94"/>
      <c r="H205" s="7" t="s">
        <v>18</v>
      </c>
      <c r="I205" s="24"/>
      <c r="J205" s="24"/>
      <c r="K205" s="76"/>
      <c r="L205" s="151"/>
      <c r="M205" s="24"/>
      <c r="N205" s="304"/>
      <c r="O205" s="351" t="str">
        <f>IF(J205=0,"",N205/J205*100)</f>
        <v/>
      </c>
    </row>
    <row r="206" spans="2:15" ht="15" thickBot="1" x14ac:dyDescent="0.25">
      <c r="B206" s="14"/>
      <c r="C206" s="15"/>
      <c r="D206" s="15"/>
      <c r="E206" s="15"/>
      <c r="F206" s="84"/>
      <c r="G206" s="96"/>
      <c r="H206" s="15"/>
      <c r="I206" s="15"/>
      <c r="J206" s="15"/>
      <c r="K206" s="141"/>
      <c r="L206" s="14"/>
      <c r="M206" s="15"/>
      <c r="N206" s="305"/>
      <c r="O206" s="352"/>
    </row>
    <row r="208" spans="2:15" ht="15" x14ac:dyDescent="0.25">
      <c r="B208" s="5" t="s">
        <v>46</v>
      </c>
      <c r="C208" s="6" t="s">
        <v>47</v>
      </c>
      <c r="D208" s="6" t="s">
        <v>33</v>
      </c>
      <c r="E208" s="173" t="s">
        <v>396</v>
      </c>
      <c r="F208" s="4"/>
      <c r="G208" s="4"/>
      <c r="H208" s="18" t="s">
        <v>558</v>
      </c>
      <c r="I208" s="159"/>
      <c r="J208" s="44"/>
      <c r="K208" s="295"/>
      <c r="L208" s="160"/>
      <c r="M208" s="44"/>
      <c r="N208" s="327"/>
      <c r="O208" s="349"/>
    </row>
    <row r="209" spans="2:15" ht="15" x14ac:dyDescent="0.25">
      <c r="B209" s="11"/>
      <c r="C209" s="7"/>
      <c r="D209" s="7"/>
      <c r="E209" s="7"/>
      <c r="F209" s="82">
        <v>611000</v>
      </c>
      <c r="G209" s="94"/>
      <c r="H209" s="21" t="s">
        <v>59</v>
      </c>
      <c r="I209" s="117">
        <f t="shared" ref="I209" si="84">SUM(I210:I213)</f>
        <v>841500</v>
      </c>
      <c r="J209" s="117">
        <f t="shared" ref="J209:K209" si="85">SUM(J210:J213)</f>
        <v>841500</v>
      </c>
      <c r="K209" s="113">
        <f t="shared" si="85"/>
        <v>389561</v>
      </c>
      <c r="L209" s="200">
        <f>SUM(L210:L213)</f>
        <v>0</v>
      </c>
      <c r="M209" s="117">
        <f>SUM(M210:M213)</f>
        <v>0</v>
      </c>
      <c r="N209" s="316">
        <f>SUM(N210:N213)</f>
        <v>0</v>
      </c>
      <c r="O209" s="350">
        <f t="shared" ref="O209:O232" si="86">IF(J209=0,"",N209/J209*100)</f>
        <v>0</v>
      </c>
    </row>
    <row r="210" spans="2:15" ht="14.25" x14ac:dyDescent="0.2">
      <c r="B210" s="9"/>
      <c r="C210" s="10"/>
      <c r="D210" s="10"/>
      <c r="E210" s="10"/>
      <c r="F210" s="83">
        <v>611100</v>
      </c>
      <c r="G210" s="95"/>
      <c r="H210" s="20" t="s">
        <v>80</v>
      </c>
      <c r="I210" s="118">
        <v>714320</v>
      </c>
      <c r="J210" s="118">
        <v>714320</v>
      </c>
      <c r="K210" s="112">
        <v>341772</v>
      </c>
      <c r="L210" s="144"/>
      <c r="M210" s="118"/>
      <c r="N210" s="317">
        <f>SUM(L210:M210)</f>
        <v>0</v>
      </c>
      <c r="O210" s="351">
        <f t="shared" si="86"/>
        <v>0</v>
      </c>
    </row>
    <row r="211" spans="2:15" ht="14.25" x14ac:dyDescent="0.2">
      <c r="B211" s="9"/>
      <c r="C211" s="10"/>
      <c r="D211" s="10"/>
      <c r="E211" s="10"/>
      <c r="F211" s="83">
        <v>611200</v>
      </c>
      <c r="G211" s="95"/>
      <c r="H211" s="20" t="s">
        <v>81</v>
      </c>
      <c r="I211" s="118">
        <v>127180</v>
      </c>
      <c r="J211" s="118">
        <v>127180</v>
      </c>
      <c r="K211" s="112">
        <v>47789</v>
      </c>
      <c r="L211" s="144"/>
      <c r="M211" s="118"/>
      <c r="N211" s="317">
        <f t="shared" ref="N211:N212" si="87">SUM(L211:M211)</f>
        <v>0</v>
      </c>
      <c r="O211" s="351">
        <f t="shared" si="86"/>
        <v>0</v>
      </c>
    </row>
    <row r="212" spans="2:15" ht="14.25" x14ac:dyDescent="0.2">
      <c r="B212" s="9"/>
      <c r="C212" s="10"/>
      <c r="D212" s="10"/>
      <c r="E212" s="10"/>
      <c r="F212" s="83">
        <v>611200</v>
      </c>
      <c r="G212" s="95"/>
      <c r="H212" s="184" t="s">
        <v>245</v>
      </c>
      <c r="I212" s="115">
        <v>0</v>
      </c>
      <c r="J212" s="115">
        <v>0</v>
      </c>
      <c r="K212" s="110">
        <v>0</v>
      </c>
      <c r="L212" s="143"/>
      <c r="M212" s="115"/>
      <c r="N212" s="317">
        <f t="shared" si="87"/>
        <v>0</v>
      </c>
      <c r="O212" s="351" t="str">
        <f t="shared" si="86"/>
        <v/>
      </c>
    </row>
    <row r="213" spans="2:15" ht="14.25" x14ac:dyDescent="0.2">
      <c r="B213" s="9"/>
      <c r="C213" s="10"/>
      <c r="D213" s="10"/>
      <c r="E213" s="10"/>
      <c r="F213" s="83"/>
      <c r="G213" s="95"/>
      <c r="H213" s="20"/>
      <c r="I213" s="118"/>
      <c r="J213" s="118"/>
      <c r="K213" s="112"/>
      <c r="L213" s="144"/>
      <c r="M213" s="118"/>
      <c r="N213" s="317"/>
      <c r="O213" s="351" t="str">
        <f t="shared" si="86"/>
        <v/>
      </c>
    </row>
    <row r="214" spans="2:15" ht="15" x14ac:dyDescent="0.25">
      <c r="B214" s="11"/>
      <c r="C214" s="7"/>
      <c r="D214" s="7"/>
      <c r="E214" s="7"/>
      <c r="F214" s="82">
        <v>612000</v>
      </c>
      <c r="G214" s="94"/>
      <c r="H214" s="21" t="s">
        <v>58</v>
      </c>
      <c r="I214" s="117">
        <f t="shared" ref="I214:K214" si="88">I215</f>
        <v>75820</v>
      </c>
      <c r="J214" s="117">
        <f t="shared" si="88"/>
        <v>75820</v>
      </c>
      <c r="K214" s="113">
        <f t="shared" si="88"/>
        <v>36896</v>
      </c>
      <c r="L214" s="200">
        <f>L215</f>
        <v>0</v>
      </c>
      <c r="M214" s="117">
        <f>M215</f>
        <v>0</v>
      </c>
      <c r="N214" s="316">
        <f>N215</f>
        <v>0</v>
      </c>
      <c r="O214" s="350">
        <f t="shared" si="86"/>
        <v>0</v>
      </c>
    </row>
    <row r="215" spans="2:15" ht="14.25" x14ac:dyDescent="0.2">
      <c r="B215" s="9"/>
      <c r="C215" s="10"/>
      <c r="D215" s="10"/>
      <c r="E215" s="10"/>
      <c r="F215" s="83">
        <v>612100</v>
      </c>
      <c r="G215" s="95"/>
      <c r="H215" s="182" t="s">
        <v>6</v>
      </c>
      <c r="I215" s="118">
        <v>75820</v>
      </c>
      <c r="J215" s="118">
        <v>75820</v>
      </c>
      <c r="K215" s="112">
        <v>36896</v>
      </c>
      <c r="L215" s="144"/>
      <c r="M215" s="118"/>
      <c r="N215" s="317">
        <f>SUM(L215:M215)</f>
        <v>0</v>
      </c>
      <c r="O215" s="351">
        <f t="shared" si="86"/>
        <v>0</v>
      </c>
    </row>
    <row r="216" spans="2:15" ht="14.25" x14ac:dyDescent="0.2">
      <c r="B216" s="9"/>
      <c r="C216" s="10"/>
      <c r="D216" s="10"/>
      <c r="E216" s="10"/>
      <c r="F216" s="83"/>
      <c r="G216" s="95"/>
      <c r="H216" s="20"/>
      <c r="I216" s="118"/>
      <c r="J216" s="118"/>
      <c r="K216" s="112"/>
      <c r="L216" s="144"/>
      <c r="M216" s="118"/>
      <c r="N216" s="304"/>
      <c r="O216" s="351" t="str">
        <f t="shared" si="86"/>
        <v/>
      </c>
    </row>
    <row r="217" spans="2:15" ht="15" x14ac:dyDescent="0.25">
      <c r="B217" s="11"/>
      <c r="C217" s="7"/>
      <c r="D217" s="7"/>
      <c r="E217" s="7"/>
      <c r="F217" s="82">
        <v>613000</v>
      </c>
      <c r="G217" s="94"/>
      <c r="H217" s="21" t="s">
        <v>60</v>
      </c>
      <c r="I217" s="119">
        <f t="shared" ref="I217" si="89">SUM(I218:I227)</f>
        <v>66550</v>
      </c>
      <c r="J217" s="119">
        <f t="shared" ref="J217:K217" si="90">SUM(J218:J227)</f>
        <v>66550</v>
      </c>
      <c r="K217" s="111">
        <f t="shared" si="90"/>
        <v>26582</v>
      </c>
      <c r="L217" s="201">
        <f>SUM(L218:L227)</f>
        <v>0</v>
      </c>
      <c r="M217" s="119">
        <f>SUM(M218:M227)</f>
        <v>0</v>
      </c>
      <c r="N217" s="303">
        <f>SUM(N218:N227)</f>
        <v>0</v>
      </c>
      <c r="O217" s="350">
        <f t="shared" si="86"/>
        <v>0</v>
      </c>
    </row>
    <row r="218" spans="2:15" ht="14.25" x14ac:dyDescent="0.2">
      <c r="B218" s="9"/>
      <c r="C218" s="10"/>
      <c r="D218" s="10"/>
      <c r="E218" s="10"/>
      <c r="F218" s="83">
        <v>613100</v>
      </c>
      <c r="G218" s="95"/>
      <c r="H218" s="20" t="s">
        <v>7</v>
      </c>
      <c r="I218" s="118">
        <v>2500</v>
      </c>
      <c r="J218" s="118">
        <v>2500</v>
      </c>
      <c r="K218" s="112">
        <v>1677</v>
      </c>
      <c r="L218" s="144"/>
      <c r="M218" s="118"/>
      <c r="N218" s="317">
        <f t="shared" ref="N218:N227" si="91">SUM(L218:M218)</f>
        <v>0</v>
      </c>
      <c r="O218" s="351">
        <f t="shared" si="86"/>
        <v>0</v>
      </c>
    </row>
    <row r="219" spans="2:15" ht="14.25" x14ac:dyDescent="0.2">
      <c r="B219" s="9"/>
      <c r="C219" s="10"/>
      <c r="D219" s="10"/>
      <c r="E219" s="10"/>
      <c r="F219" s="83">
        <v>613200</v>
      </c>
      <c r="G219" s="95"/>
      <c r="H219" s="20" t="s">
        <v>8</v>
      </c>
      <c r="I219" s="118">
        <v>25000</v>
      </c>
      <c r="J219" s="118">
        <v>25000</v>
      </c>
      <c r="K219" s="112">
        <v>7637</v>
      </c>
      <c r="L219" s="144"/>
      <c r="M219" s="118"/>
      <c r="N219" s="317">
        <f t="shared" si="91"/>
        <v>0</v>
      </c>
      <c r="O219" s="351">
        <f t="shared" si="86"/>
        <v>0</v>
      </c>
    </row>
    <row r="220" spans="2:15" ht="14.25" x14ac:dyDescent="0.2">
      <c r="B220" s="9"/>
      <c r="C220" s="10"/>
      <c r="D220" s="10"/>
      <c r="E220" s="10"/>
      <c r="F220" s="83">
        <v>613300</v>
      </c>
      <c r="G220" s="95"/>
      <c r="H220" s="20" t="s">
        <v>82</v>
      </c>
      <c r="I220" s="118">
        <v>4000</v>
      </c>
      <c r="J220" s="118">
        <v>4000</v>
      </c>
      <c r="K220" s="112">
        <v>1576</v>
      </c>
      <c r="L220" s="144"/>
      <c r="M220" s="118"/>
      <c r="N220" s="317">
        <f t="shared" si="91"/>
        <v>0</v>
      </c>
      <c r="O220" s="351">
        <f t="shared" si="86"/>
        <v>0</v>
      </c>
    </row>
    <row r="221" spans="2:15" ht="14.25" x14ac:dyDescent="0.2">
      <c r="B221" s="9"/>
      <c r="C221" s="10"/>
      <c r="D221" s="10"/>
      <c r="E221" s="10"/>
      <c r="F221" s="83">
        <v>613400</v>
      </c>
      <c r="G221" s="95"/>
      <c r="H221" s="20" t="s">
        <v>61</v>
      </c>
      <c r="I221" s="118">
        <v>12000</v>
      </c>
      <c r="J221" s="118">
        <v>12000</v>
      </c>
      <c r="K221" s="112">
        <v>5019</v>
      </c>
      <c r="L221" s="144"/>
      <c r="M221" s="118"/>
      <c r="N221" s="317">
        <f t="shared" si="91"/>
        <v>0</v>
      </c>
      <c r="O221" s="351">
        <f t="shared" si="86"/>
        <v>0</v>
      </c>
    </row>
    <row r="222" spans="2:15" ht="14.25" x14ac:dyDescent="0.2">
      <c r="B222" s="9"/>
      <c r="C222" s="10"/>
      <c r="D222" s="10"/>
      <c r="E222" s="10"/>
      <c r="F222" s="83">
        <v>613500</v>
      </c>
      <c r="G222" s="95"/>
      <c r="H222" s="20" t="s">
        <v>9</v>
      </c>
      <c r="I222" s="118">
        <v>350</v>
      </c>
      <c r="J222" s="118">
        <v>350</v>
      </c>
      <c r="K222" s="112">
        <v>51</v>
      </c>
      <c r="L222" s="144"/>
      <c r="M222" s="118"/>
      <c r="N222" s="317">
        <f t="shared" si="91"/>
        <v>0</v>
      </c>
      <c r="O222" s="351">
        <f t="shared" si="86"/>
        <v>0</v>
      </c>
    </row>
    <row r="223" spans="2:15" ht="14.25" x14ac:dyDescent="0.2">
      <c r="B223" s="9"/>
      <c r="C223" s="10"/>
      <c r="D223" s="10"/>
      <c r="E223" s="10"/>
      <c r="F223" s="83">
        <v>613600</v>
      </c>
      <c r="G223" s="95"/>
      <c r="H223" s="20" t="s">
        <v>83</v>
      </c>
      <c r="I223" s="118">
        <v>0</v>
      </c>
      <c r="J223" s="118">
        <v>0</v>
      </c>
      <c r="K223" s="112">
        <v>0</v>
      </c>
      <c r="L223" s="144"/>
      <c r="M223" s="118"/>
      <c r="N223" s="317">
        <f t="shared" si="91"/>
        <v>0</v>
      </c>
      <c r="O223" s="351" t="str">
        <f t="shared" si="86"/>
        <v/>
      </c>
    </row>
    <row r="224" spans="2:15" ht="14.25" x14ac:dyDescent="0.2">
      <c r="B224" s="9"/>
      <c r="C224" s="10"/>
      <c r="D224" s="10"/>
      <c r="E224" s="10"/>
      <c r="F224" s="83">
        <v>613700</v>
      </c>
      <c r="G224" s="95"/>
      <c r="H224" s="20" t="s">
        <v>10</v>
      </c>
      <c r="I224" s="118">
        <v>13000</v>
      </c>
      <c r="J224" s="118">
        <v>13000</v>
      </c>
      <c r="K224" s="112">
        <v>5680</v>
      </c>
      <c r="L224" s="144"/>
      <c r="M224" s="118"/>
      <c r="N224" s="317">
        <f t="shared" si="91"/>
        <v>0</v>
      </c>
      <c r="O224" s="351">
        <f t="shared" si="86"/>
        <v>0</v>
      </c>
    </row>
    <row r="225" spans="2:15" ht="14.25" x14ac:dyDescent="0.2">
      <c r="B225" s="9"/>
      <c r="C225" s="10"/>
      <c r="D225" s="10"/>
      <c r="E225" s="10"/>
      <c r="F225" s="83">
        <v>613800</v>
      </c>
      <c r="G225" s="95"/>
      <c r="H225" s="20" t="s">
        <v>62</v>
      </c>
      <c r="I225" s="118">
        <v>700</v>
      </c>
      <c r="J225" s="118">
        <v>700</v>
      </c>
      <c r="K225" s="112">
        <v>227</v>
      </c>
      <c r="L225" s="144"/>
      <c r="M225" s="118"/>
      <c r="N225" s="317">
        <f t="shared" si="91"/>
        <v>0</v>
      </c>
      <c r="O225" s="351">
        <f t="shared" si="86"/>
        <v>0</v>
      </c>
    </row>
    <row r="226" spans="2:15" ht="14.25" x14ac:dyDescent="0.2">
      <c r="B226" s="9"/>
      <c r="C226" s="10"/>
      <c r="D226" s="10"/>
      <c r="E226" s="10"/>
      <c r="F226" s="83">
        <v>613900</v>
      </c>
      <c r="G226" s="95"/>
      <c r="H226" s="20" t="s">
        <v>63</v>
      </c>
      <c r="I226" s="118">
        <v>9000</v>
      </c>
      <c r="J226" s="118">
        <v>9000</v>
      </c>
      <c r="K226" s="112">
        <v>4715</v>
      </c>
      <c r="L226" s="144"/>
      <c r="M226" s="118"/>
      <c r="N226" s="317">
        <f t="shared" si="91"/>
        <v>0</v>
      </c>
      <c r="O226" s="351">
        <f t="shared" si="86"/>
        <v>0</v>
      </c>
    </row>
    <row r="227" spans="2:15" ht="14.25" x14ac:dyDescent="0.2">
      <c r="B227" s="9"/>
      <c r="C227" s="10"/>
      <c r="D227" s="10"/>
      <c r="E227" s="10"/>
      <c r="F227" s="83">
        <v>613900</v>
      </c>
      <c r="G227" s="95"/>
      <c r="H227" s="184" t="s">
        <v>246</v>
      </c>
      <c r="I227" s="115">
        <v>0</v>
      </c>
      <c r="J227" s="115">
        <v>0</v>
      </c>
      <c r="K227" s="110">
        <v>0</v>
      </c>
      <c r="L227" s="143"/>
      <c r="M227" s="115"/>
      <c r="N227" s="317">
        <f t="shared" si="91"/>
        <v>0</v>
      </c>
      <c r="O227" s="351" t="str">
        <f t="shared" si="86"/>
        <v/>
      </c>
    </row>
    <row r="228" spans="2:15" ht="14.25" x14ac:dyDescent="0.2">
      <c r="B228" s="11"/>
      <c r="C228" s="7"/>
      <c r="D228" s="7"/>
      <c r="E228" s="7"/>
      <c r="F228" s="82"/>
      <c r="G228" s="94"/>
      <c r="H228" s="21"/>
      <c r="I228" s="118"/>
      <c r="J228" s="118"/>
      <c r="K228" s="112"/>
      <c r="L228" s="144"/>
      <c r="M228" s="118"/>
      <c r="N228" s="304"/>
      <c r="O228" s="351" t="str">
        <f t="shared" si="86"/>
        <v/>
      </c>
    </row>
    <row r="229" spans="2:15" ht="15" x14ac:dyDescent="0.25">
      <c r="B229" s="11"/>
      <c r="C229" s="7"/>
      <c r="D229" s="7"/>
      <c r="E229" s="7"/>
      <c r="F229" s="82">
        <v>821000</v>
      </c>
      <c r="G229" s="94"/>
      <c r="H229" s="21" t="s">
        <v>13</v>
      </c>
      <c r="I229" s="117">
        <f t="shared" ref="I229" si="92">SUM(I230:I231)</f>
        <v>18000</v>
      </c>
      <c r="J229" s="117">
        <f t="shared" ref="J229:K229" si="93">SUM(J230:J231)</f>
        <v>18000</v>
      </c>
      <c r="K229" s="113">
        <f t="shared" si="93"/>
        <v>558</v>
      </c>
      <c r="L229" s="200">
        <f>SUM(L230:L231)</f>
        <v>0</v>
      </c>
      <c r="M229" s="117">
        <f>SUM(M230:M231)</f>
        <v>0</v>
      </c>
      <c r="N229" s="303">
        <f>SUM(N230:N231)</f>
        <v>0</v>
      </c>
      <c r="O229" s="350">
        <f t="shared" si="86"/>
        <v>0</v>
      </c>
    </row>
    <row r="230" spans="2:15" ht="14.25" x14ac:dyDescent="0.2">
      <c r="B230" s="9"/>
      <c r="C230" s="10"/>
      <c r="D230" s="10"/>
      <c r="E230" s="10"/>
      <c r="F230" s="83">
        <v>821200</v>
      </c>
      <c r="G230" s="95"/>
      <c r="H230" s="20" t="s">
        <v>14</v>
      </c>
      <c r="I230" s="118">
        <v>15000</v>
      </c>
      <c r="J230" s="118">
        <v>15000</v>
      </c>
      <c r="K230" s="112">
        <v>0</v>
      </c>
      <c r="L230" s="144"/>
      <c r="M230" s="118"/>
      <c r="N230" s="317">
        <f t="shared" ref="N230:N231" si="94">SUM(L230:M230)</f>
        <v>0</v>
      </c>
      <c r="O230" s="351">
        <f t="shared" si="86"/>
        <v>0</v>
      </c>
    </row>
    <row r="231" spans="2:15" ht="14.25" x14ac:dyDescent="0.2">
      <c r="B231" s="9"/>
      <c r="C231" s="10"/>
      <c r="D231" s="10"/>
      <c r="E231" s="10"/>
      <c r="F231" s="83">
        <v>821300</v>
      </c>
      <c r="G231" s="95"/>
      <c r="H231" s="20" t="s">
        <v>15</v>
      </c>
      <c r="I231" s="118">
        <v>3000</v>
      </c>
      <c r="J231" s="118">
        <v>3000</v>
      </c>
      <c r="K231" s="112">
        <v>558</v>
      </c>
      <c r="L231" s="144"/>
      <c r="M231" s="118"/>
      <c r="N231" s="317">
        <f t="shared" si="94"/>
        <v>0</v>
      </c>
      <c r="O231" s="351">
        <f t="shared" si="86"/>
        <v>0</v>
      </c>
    </row>
    <row r="232" spans="2:15" ht="14.25" x14ac:dyDescent="0.2">
      <c r="B232" s="9"/>
      <c r="C232" s="10"/>
      <c r="D232" s="10"/>
      <c r="E232" s="10"/>
      <c r="F232" s="83"/>
      <c r="G232" s="95"/>
      <c r="H232" s="20"/>
      <c r="I232" s="118"/>
      <c r="J232" s="118"/>
      <c r="K232" s="112"/>
      <c r="L232" s="144"/>
      <c r="M232" s="118"/>
      <c r="N232" s="304"/>
      <c r="O232" s="351" t="str">
        <f t="shared" si="86"/>
        <v/>
      </c>
    </row>
    <row r="233" spans="2:15" ht="15" x14ac:dyDescent="0.25">
      <c r="B233" s="11"/>
      <c r="C233" s="7"/>
      <c r="D233" s="7"/>
      <c r="E233" s="7"/>
      <c r="F233" s="82"/>
      <c r="G233" s="94"/>
      <c r="H233" s="21" t="s">
        <v>16</v>
      </c>
      <c r="I233" s="158" t="s">
        <v>551</v>
      </c>
      <c r="J233" s="158" t="s">
        <v>551</v>
      </c>
      <c r="K233" s="203" t="s">
        <v>578</v>
      </c>
      <c r="L233" s="202"/>
      <c r="M233" s="158"/>
      <c r="N233" s="302"/>
      <c r="O233" s="351"/>
    </row>
    <row r="234" spans="2:15" ht="15" x14ac:dyDescent="0.25">
      <c r="B234" s="11"/>
      <c r="C234" s="7"/>
      <c r="D234" s="7"/>
      <c r="E234" s="7"/>
      <c r="F234" s="82"/>
      <c r="G234" s="94"/>
      <c r="H234" s="7" t="s">
        <v>25</v>
      </c>
      <c r="I234" s="149">
        <f t="shared" ref="I234:K234" si="95">I209+I214+I217+I229</f>
        <v>1001870</v>
      </c>
      <c r="J234" s="13">
        <f t="shared" si="95"/>
        <v>1001870</v>
      </c>
      <c r="K234" s="80">
        <f t="shared" si="95"/>
        <v>453597</v>
      </c>
      <c r="L234" s="152">
        <f>L209+L214+L217+L229</f>
        <v>0</v>
      </c>
      <c r="M234" s="13">
        <f>M209+M214+M217+M229</f>
        <v>0</v>
      </c>
      <c r="N234" s="303">
        <f>N209+N214+N217+N229</f>
        <v>0</v>
      </c>
      <c r="O234" s="350">
        <f>IF(J234=0,"",N234/J234*100)</f>
        <v>0</v>
      </c>
    </row>
    <row r="235" spans="2:15" ht="15" x14ac:dyDescent="0.25">
      <c r="B235" s="11"/>
      <c r="C235" s="7"/>
      <c r="D235" s="7"/>
      <c r="E235" s="7"/>
      <c r="F235" s="82"/>
      <c r="G235" s="94"/>
      <c r="H235" s="7" t="s">
        <v>17</v>
      </c>
      <c r="I235" s="149"/>
      <c r="J235" s="13"/>
      <c r="K235" s="80"/>
      <c r="L235" s="152"/>
      <c r="M235" s="13"/>
      <c r="N235" s="303"/>
      <c r="O235" s="351" t="str">
        <f>IF(J235=0,"",N235/J235*100)</f>
        <v/>
      </c>
    </row>
    <row r="236" spans="2:15" ht="14.25" x14ac:dyDescent="0.2">
      <c r="B236" s="11"/>
      <c r="C236" s="7"/>
      <c r="D236" s="7"/>
      <c r="E236" s="7"/>
      <c r="F236" s="82"/>
      <c r="G236" s="94"/>
      <c r="H236" s="7" t="s">
        <v>18</v>
      </c>
      <c r="I236" s="24"/>
      <c r="J236" s="24"/>
      <c r="K236" s="76"/>
      <c r="L236" s="151"/>
      <c r="M236" s="24"/>
      <c r="N236" s="304"/>
      <c r="O236" s="351" t="str">
        <f>IF(J236=0,"",N236/J236*100)</f>
        <v/>
      </c>
    </row>
    <row r="237" spans="2:15" ht="15" thickBot="1" x14ac:dyDescent="0.25">
      <c r="B237" s="14"/>
      <c r="C237" s="15"/>
      <c r="D237" s="15"/>
      <c r="E237" s="15"/>
      <c r="F237" s="84"/>
      <c r="G237" s="96"/>
      <c r="H237" s="15"/>
      <c r="I237" s="26"/>
      <c r="J237" s="26"/>
      <c r="K237" s="294"/>
      <c r="L237" s="153"/>
      <c r="M237" s="26"/>
      <c r="N237" s="318"/>
      <c r="O237" s="352"/>
    </row>
    <row r="239" spans="2:15" ht="15" x14ac:dyDescent="0.25">
      <c r="B239" s="5" t="s">
        <v>46</v>
      </c>
      <c r="C239" s="6" t="s">
        <v>47</v>
      </c>
      <c r="D239" s="6" t="s">
        <v>34</v>
      </c>
      <c r="E239" s="173" t="s">
        <v>396</v>
      </c>
      <c r="F239" s="4"/>
      <c r="G239" s="4"/>
      <c r="H239" s="18" t="s">
        <v>559</v>
      </c>
      <c r="I239" s="159"/>
      <c r="J239" s="44"/>
      <c r="K239" s="295"/>
      <c r="L239" s="160"/>
      <c r="M239" s="44"/>
      <c r="N239" s="327"/>
      <c r="O239" s="349"/>
    </row>
    <row r="240" spans="2:15" ht="15" x14ac:dyDescent="0.25">
      <c r="B240" s="11"/>
      <c r="C240" s="7"/>
      <c r="D240" s="7"/>
      <c r="E240" s="7"/>
      <c r="F240" s="82">
        <v>611000</v>
      </c>
      <c r="G240" s="94"/>
      <c r="H240" s="21" t="s">
        <v>59</v>
      </c>
      <c r="I240" s="117">
        <f t="shared" ref="I240" si="96">SUM(I241:I243)</f>
        <v>965800</v>
      </c>
      <c r="J240" s="117">
        <f t="shared" ref="J240:K240" si="97">SUM(J241:J243)</f>
        <v>965800</v>
      </c>
      <c r="K240" s="113">
        <f t="shared" si="97"/>
        <v>485774</v>
      </c>
      <c r="L240" s="200">
        <f>SUM(L241:L243)</f>
        <v>0</v>
      </c>
      <c r="M240" s="117">
        <f>SUM(M241:M243)</f>
        <v>0</v>
      </c>
      <c r="N240" s="316">
        <f>SUM(N241:N243)</f>
        <v>0</v>
      </c>
      <c r="O240" s="350">
        <f t="shared" ref="O240:O263" si="98">IF(J240=0,"",N240/J240*100)</f>
        <v>0</v>
      </c>
    </row>
    <row r="241" spans="2:15" ht="14.25" x14ac:dyDescent="0.2">
      <c r="B241" s="9"/>
      <c r="C241" s="10"/>
      <c r="D241" s="10"/>
      <c r="E241" s="10"/>
      <c r="F241" s="83">
        <v>611100</v>
      </c>
      <c r="G241" s="95"/>
      <c r="H241" s="20" t="s">
        <v>80</v>
      </c>
      <c r="I241" s="118">
        <v>818790</v>
      </c>
      <c r="J241" s="118">
        <v>818790</v>
      </c>
      <c r="K241" s="112">
        <v>423058</v>
      </c>
      <c r="L241" s="144"/>
      <c r="M241" s="118"/>
      <c r="N241" s="317">
        <f>SUM(L241:M241)</f>
        <v>0</v>
      </c>
      <c r="O241" s="351">
        <f t="shared" si="98"/>
        <v>0</v>
      </c>
    </row>
    <row r="242" spans="2:15" ht="14.25" x14ac:dyDescent="0.2">
      <c r="B242" s="9"/>
      <c r="C242" s="10"/>
      <c r="D242" s="10"/>
      <c r="E242" s="10"/>
      <c r="F242" s="83">
        <v>611200</v>
      </c>
      <c r="G242" s="95"/>
      <c r="H242" s="20" t="s">
        <v>81</v>
      </c>
      <c r="I242" s="118">
        <v>147010</v>
      </c>
      <c r="J242" s="118">
        <v>147010</v>
      </c>
      <c r="K242" s="112">
        <v>62716</v>
      </c>
      <c r="L242" s="144"/>
      <c r="M242" s="118"/>
      <c r="N242" s="317">
        <f t="shared" ref="N242:N243" si="99">SUM(L242:M242)</f>
        <v>0</v>
      </c>
      <c r="O242" s="351">
        <f t="shared" si="98"/>
        <v>0</v>
      </c>
    </row>
    <row r="243" spans="2:15" ht="14.25" x14ac:dyDescent="0.2">
      <c r="B243" s="9"/>
      <c r="C243" s="10"/>
      <c r="D243" s="10"/>
      <c r="E243" s="10"/>
      <c r="F243" s="83">
        <v>611200</v>
      </c>
      <c r="G243" s="95"/>
      <c r="H243" s="184" t="s">
        <v>245</v>
      </c>
      <c r="I243" s="115">
        <v>0</v>
      </c>
      <c r="J243" s="115">
        <v>0</v>
      </c>
      <c r="K243" s="110">
        <v>0</v>
      </c>
      <c r="L243" s="143"/>
      <c r="M243" s="115"/>
      <c r="N243" s="317">
        <f t="shared" si="99"/>
        <v>0</v>
      </c>
      <c r="O243" s="351" t="str">
        <f t="shared" si="98"/>
        <v/>
      </c>
    </row>
    <row r="244" spans="2:15" ht="15" x14ac:dyDescent="0.25">
      <c r="B244" s="9"/>
      <c r="C244" s="10"/>
      <c r="D244" s="10"/>
      <c r="E244" s="10"/>
      <c r="F244" s="83"/>
      <c r="G244" s="95"/>
      <c r="H244" s="20"/>
      <c r="I244" s="117"/>
      <c r="J244" s="117"/>
      <c r="K244" s="113"/>
      <c r="L244" s="200"/>
      <c r="M244" s="117"/>
      <c r="N244" s="316"/>
      <c r="O244" s="351" t="str">
        <f t="shared" si="98"/>
        <v/>
      </c>
    </row>
    <row r="245" spans="2:15" ht="15" x14ac:dyDescent="0.25">
      <c r="B245" s="11"/>
      <c r="C245" s="7"/>
      <c r="D245" s="7"/>
      <c r="E245" s="7"/>
      <c r="F245" s="82">
        <v>612000</v>
      </c>
      <c r="G245" s="94"/>
      <c r="H245" s="21" t="s">
        <v>58</v>
      </c>
      <c r="I245" s="117">
        <f t="shared" ref="I245:K245" si="100">I246</f>
        <v>87240</v>
      </c>
      <c r="J245" s="117">
        <f t="shared" si="100"/>
        <v>87240</v>
      </c>
      <c r="K245" s="113">
        <f t="shared" si="100"/>
        <v>45318</v>
      </c>
      <c r="L245" s="200">
        <f>L246</f>
        <v>0</v>
      </c>
      <c r="M245" s="117">
        <f>M246</f>
        <v>0</v>
      </c>
      <c r="N245" s="316">
        <f>N246</f>
        <v>0</v>
      </c>
      <c r="O245" s="350">
        <f t="shared" si="98"/>
        <v>0</v>
      </c>
    </row>
    <row r="246" spans="2:15" ht="14.25" x14ac:dyDescent="0.2">
      <c r="B246" s="9"/>
      <c r="C246" s="10"/>
      <c r="D246" s="10"/>
      <c r="E246" s="10"/>
      <c r="F246" s="83">
        <v>612100</v>
      </c>
      <c r="G246" s="95"/>
      <c r="H246" s="182" t="s">
        <v>6</v>
      </c>
      <c r="I246" s="118">
        <v>87240</v>
      </c>
      <c r="J246" s="118">
        <v>87240</v>
      </c>
      <c r="K246" s="112">
        <v>45318</v>
      </c>
      <c r="L246" s="144"/>
      <c r="M246" s="118"/>
      <c r="N246" s="317">
        <f>SUM(L246:M246)</f>
        <v>0</v>
      </c>
      <c r="O246" s="351">
        <f t="shared" si="98"/>
        <v>0</v>
      </c>
    </row>
    <row r="247" spans="2:15" ht="15" x14ac:dyDescent="0.25">
      <c r="B247" s="9"/>
      <c r="C247" s="10"/>
      <c r="D247" s="10"/>
      <c r="E247" s="10"/>
      <c r="F247" s="83"/>
      <c r="G247" s="95"/>
      <c r="H247" s="20"/>
      <c r="I247" s="117"/>
      <c r="J247" s="117"/>
      <c r="K247" s="113"/>
      <c r="L247" s="200"/>
      <c r="M247" s="117"/>
      <c r="N247" s="303"/>
      <c r="O247" s="351" t="str">
        <f t="shared" si="98"/>
        <v/>
      </c>
    </row>
    <row r="248" spans="2:15" ht="15" x14ac:dyDescent="0.25">
      <c r="B248" s="11"/>
      <c r="C248" s="7"/>
      <c r="D248" s="7"/>
      <c r="E248" s="7"/>
      <c r="F248" s="82">
        <v>613000</v>
      </c>
      <c r="G248" s="94"/>
      <c r="H248" s="21" t="s">
        <v>60</v>
      </c>
      <c r="I248" s="119">
        <f t="shared" ref="I248" si="101">SUM(I249:I258)</f>
        <v>126420</v>
      </c>
      <c r="J248" s="119">
        <f t="shared" ref="J248:K248" si="102">SUM(J249:J258)</f>
        <v>126420</v>
      </c>
      <c r="K248" s="111">
        <f t="shared" si="102"/>
        <v>48400</v>
      </c>
      <c r="L248" s="201">
        <f>SUM(L249:L258)</f>
        <v>0</v>
      </c>
      <c r="M248" s="119">
        <f>SUM(M249:M258)</f>
        <v>0</v>
      </c>
      <c r="N248" s="303">
        <f>SUM(N249:N258)</f>
        <v>0</v>
      </c>
      <c r="O248" s="350">
        <f t="shared" si="98"/>
        <v>0</v>
      </c>
    </row>
    <row r="249" spans="2:15" ht="14.25" x14ac:dyDescent="0.2">
      <c r="B249" s="9"/>
      <c r="C249" s="10"/>
      <c r="D249" s="10"/>
      <c r="E249" s="10"/>
      <c r="F249" s="83">
        <v>613100</v>
      </c>
      <c r="G249" s="95"/>
      <c r="H249" s="20" t="s">
        <v>7</v>
      </c>
      <c r="I249" s="118">
        <v>4000</v>
      </c>
      <c r="J249" s="118">
        <v>4000</v>
      </c>
      <c r="K249" s="112">
        <v>2897</v>
      </c>
      <c r="L249" s="144"/>
      <c r="M249" s="118"/>
      <c r="N249" s="317">
        <f t="shared" ref="N249:N258" si="103">SUM(L249:M249)</f>
        <v>0</v>
      </c>
      <c r="O249" s="351">
        <f t="shared" si="98"/>
        <v>0</v>
      </c>
    </row>
    <row r="250" spans="2:15" ht="14.25" x14ac:dyDescent="0.2">
      <c r="B250" s="9"/>
      <c r="C250" s="10"/>
      <c r="D250" s="10"/>
      <c r="E250" s="10"/>
      <c r="F250" s="83">
        <v>613200</v>
      </c>
      <c r="G250" s="95"/>
      <c r="H250" s="20" t="s">
        <v>8</v>
      </c>
      <c r="I250" s="118">
        <v>50000</v>
      </c>
      <c r="J250" s="118">
        <v>50000</v>
      </c>
      <c r="K250" s="112">
        <v>19424</v>
      </c>
      <c r="L250" s="144"/>
      <c r="M250" s="118"/>
      <c r="N250" s="317">
        <f t="shared" si="103"/>
        <v>0</v>
      </c>
      <c r="O250" s="351">
        <f t="shared" si="98"/>
        <v>0</v>
      </c>
    </row>
    <row r="251" spans="2:15" ht="14.25" x14ac:dyDescent="0.2">
      <c r="B251" s="9"/>
      <c r="C251" s="10"/>
      <c r="D251" s="10"/>
      <c r="E251" s="10"/>
      <c r="F251" s="83">
        <v>613300</v>
      </c>
      <c r="G251" s="95"/>
      <c r="H251" s="20" t="s">
        <v>82</v>
      </c>
      <c r="I251" s="118">
        <v>3000</v>
      </c>
      <c r="J251" s="118">
        <v>3000</v>
      </c>
      <c r="K251" s="112">
        <v>1121</v>
      </c>
      <c r="L251" s="144"/>
      <c r="M251" s="118"/>
      <c r="N251" s="317">
        <f t="shared" si="103"/>
        <v>0</v>
      </c>
      <c r="O251" s="351">
        <f t="shared" si="98"/>
        <v>0</v>
      </c>
    </row>
    <row r="252" spans="2:15" ht="14.25" x14ac:dyDescent="0.2">
      <c r="B252" s="9"/>
      <c r="C252" s="10"/>
      <c r="D252" s="10"/>
      <c r="E252" s="10"/>
      <c r="F252" s="83">
        <v>613400</v>
      </c>
      <c r="G252" s="95"/>
      <c r="H252" s="20" t="s">
        <v>61</v>
      </c>
      <c r="I252" s="118">
        <v>32000</v>
      </c>
      <c r="J252" s="118">
        <v>32000</v>
      </c>
      <c r="K252" s="112">
        <v>10333</v>
      </c>
      <c r="L252" s="144"/>
      <c r="M252" s="118"/>
      <c r="N252" s="317">
        <f t="shared" si="103"/>
        <v>0</v>
      </c>
      <c r="O252" s="351">
        <f t="shared" si="98"/>
        <v>0</v>
      </c>
    </row>
    <row r="253" spans="2:15" ht="14.25" x14ac:dyDescent="0.2">
      <c r="B253" s="9"/>
      <c r="C253" s="10"/>
      <c r="D253" s="10"/>
      <c r="E253" s="10"/>
      <c r="F253" s="83">
        <v>613500</v>
      </c>
      <c r="G253" s="95"/>
      <c r="H253" s="20" t="s">
        <v>9</v>
      </c>
      <c r="I253" s="118">
        <v>500</v>
      </c>
      <c r="J253" s="118">
        <v>500</v>
      </c>
      <c r="K253" s="112">
        <v>59</v>
      </c>
      <c r="L253" s="144"/>
      <c r="M253" s="118"/>
      <c r="N253" s="317">
        <f t="shared" si="103"/>
        <v>0</v>
      </c>
      <c r="O253" s="351">
        <f t="shared" si="98"/>
        <v>0</v>
      </c>
    </row>
    <row r="254" spans="2:15" ht="14.25" x14ac:dyDescent="0.2">
      <c r="B254" s="9"/>
      <c r="C254" s="10"/>
      <c r="D254" s="10"/>
      <c r="E254" s="10"/>
      <c r="F254" s="83">
        <v>613600</v>
      </c>
      <c r="G254" s="95"/>
      <c r="H254" s="20" t="s">
        <v>83</v>
      </c>
      <c r="I254" s="118">
        <v>0</v>
      </c>
      <c r="J254" s="118">
        <v>0</v>
      </c>
      <c r="K254" s="112">
        <v>0</v>
      </c>
      <c r="L254" s="144"/>
      <c r="M254" s="118"/>
      <c r="N254" s="317">
        <f t="shared" si="103"/>
        <v>0</v>
      </c>
      <c r="O254" s="351" t="str">
        <f t="shared" si="98"/>
        <v/>
      </c>
    </row>
    <row r="255" spans="2:15" ht="14.25" x14ac:dyDescent="0.2">
      <c r="B255" s="9"/>
      <c r="C255" s="10"/>
      <c r="D255" s="10"/>
      <c r="E255" s="10"/>
      <c r="F255" s="83">
        <v>613700</v>
      </c>
      <c r="G255" s="95"/>
      <c r="H255" s="20" t="s">
        <v>10</v>
      </c>
      <c r="I255" s="118">
        <v>16000</v>
      </c>
      <c r="J255" s="118">
        <v>16000</v>
      </c>
      <c r="K255" s="112">
        <v>6001</v>
      </c>
      <c r="L255" s="144"/>
      <c r="M255" s="118"/>
      <c r="N255" s="317">
        <f t="shared" si="103"/>
        <v>0</v>
      </c>
      <c r="O255" s="351">
        <f t="shared" si="98"/>
        <v>0</v>
      </c>
    </row>
    <row r="256" spans="2:15" ht="14.25" x14ac:dyDescent="0.2">
      <c r="B256" s="9"/>
      <c r="C256" s="10"/>
      <c r="D256" s="10"/>
      <c r="E256" s="10"/>
      <c r="F256" s="83">
        <v>613800</v>
      </c>
      <c r="G256" s="95"/>
      <c r="H256" s="20" t="s">
        <v>62</v>
      </c>
      <c r="I256" s="118">
        <v>920</v>
      </c>
      <c r="J256" s="118">
        <v>920</v>
      </c>
      <c r="K256" s="112">
        <v>336</v>
      </c>
      <c r="L256" s="144"/>
      <c r="M256" s="118"/>
      <c r="N256" s="317">
        <f t="shared" si="103"/>
        <v>0</v>
      </c>
      <c r="O256" s="351">
        <f t="shared" si="98"/>
        <v>0</v>
      </c>
    </row>
    <row r="257" spans="2:15" ht="14.25" x14ac:dyDescent="0.2">
      <c r="B257" s="9"/>
      <c r="C257" s="10"/>
      <c r="D257" s="10"/>
      <c r="E257" s="10"/>
      <c r="F257" s="83">
        <v>613900</v>
      </c>
      <c r="G257" s="95"/>
      <c r="H257" s="20" t="s">
        <v>63</v>
      </c>
      <c r="I257" s="118">
        <v>20000</v>
      </c>
      <c r="J257" s="118">
        <v>20000</v>
      </c>
      <c r="K257" s="112">
        <v>8229</v>
      </c>
      <c r="L257" s="144"/>
      <c r="M257" s="118"/>
      <c r="N257" s="317">
        <f t="shared" si="103"/>
        <v>0</v>
      </c>
      <c r="O257" s="351">
        <f t="shared" si="98"/>
        <v>0</v>
      </c>
    </row>
    <row r="258" spans="2:15" ht="14.25" x14ac:dyDescent="0.2">
      <c r="B258" s="9"/>
      <c r="C258" s="10"/>
      <c r="D258" s="10"/>
      <c r="E258" s="10"/>
      <c r="F258" s="83">
        <v>613900</v>
      </c>
      <c r="G258" s="95"/>
      <c r="H258" s="184" t="s">
        <v>246</v>
      </c>
      <c r="I258" s="118">
        <v>0</v>
      </c>
      <c r="J258" s="118">
        <v>0</v>
      </c>
      <c r="K258" s="112">
        <v>0</v>
      </c>
      <c r="L258" s="144"/>
      <c r="M258" s="118"/>
      <c r="N258" s="317">
        <f t="shared" si="103"/>
        <v>0</v>
      </c>
      <c r="O258" s="351" t="str">
        <f t="shared" si="98"/>
        <v/>
      </c>
    </row>
    <row r="259" spans="2:15" ht="14.25" x14ac:dyDescent="0.2">
      <c r="B259" s="11"/>
      <c r="C259" s="7"/>
      <c r="D259" s="7"/>
      <c r="E259" s="7"/>
      <c r="F259" s="82"/>
      <c r="G259" s="94"/>
      <c r="H259" s="21"/>
      <c r="I259" s="118"/>
      <c r="J259" s="118"/>
      <c r="K259" s="112"/>
      <c r="L259" s="144"/>
      <c r="M259" s="118"/>
      <c r="N259" s="304"/>
      <c r="O259" s="351" t="str">
        <f t="shared" si="98"/>
        <v/>
      </c>
    </row>
    <row r="260" spans="2:15" ht="15" x14ac:dyDescent="0.25">
      <c r="B260" s="11"/>
      <c r="C260" s="7"/>
      <c r="D260" s="7"/>
      <c r="E260" s="7"/>
      <c r="F260" s="82">
        <v>821000</v>
      </c>
      <c r="G260" s="94"/>
      <c r="H260" s="21" t="s">
        <v>13</v>
      </c>
      <c r="I260" s="117">
        <f t="shared" ref="I260" si="104">SUM(I261:I262)</f>
        <v>100000</v>
      </c>
      <c r="J260" s="117">
        <f t="shared" ref="J260:K260" si="105">SUM(J261:J262)</f>
        <v>100000</v>
      </c>
      <c r="K260" s="113">
        <f t="shared" si="105"/>
        <v>7020</v>
      </c>
      <c r="L260" s="200">
        <f>SUM(L261:L262)</f>
        <v>0</v>
      </c>
      <c r="M260" s="117">
        <f>SUM(M261:M262)</f>
        <v>0</v>
      </c>
      <c r="N260" s="303">
        <f>SUM(N261:N262)</f>
        <v>0</v>
      </c>
      <c r="O260" s="350">
        <f t="shared" si="98"/>
        <v>0</v>
      </c>
    </row>
    <row r="261" spans="2:15" ht="14.25" x14ac:dyDescent="0.2">
      <c r="B261" s="9"/>
      <c r="C261" s="10"/>
      <c r="D261" s="10"/>
      <c r="E261" s="10"/>
      <c r="F261" s="83">
        <v>821200</v>
      </c>
      <c r="G261" s="95"/>
      <c r="H261" s="20" t="s">
        <v>14</v>
      </c>
      <c r="I261" s="118">
        <v>80000</v>
      </c>
      <c r="J261" s="118">
        <v>80000</v>
      </c>
      <c r="K261" s="112">
        <v>7020</v>
      </c>
      <c r="L261" s="144"/>
      <c r="M261" s="118"/>
      <c r="N261" s="317">
        <f t="shared" ref="N261:N262" si="106">SUM(L261:M261)</f>
        <v>0</v>
      </c>
      <c r="O261" s="351">
        <f t="shared" si="98"/>
        <v>0</v>
      </c>
    </row>
    <row r="262" spans="2:15" ht="14.25" x14ac:dyDescent="0.2">
      <c r="B262" s="9"/>
      <c r="C262" s="10"/>
      <c r="D262" s="10"/>
      <c r="E262" s="10"/>
      <c r="F262" s="83">
        <v>821300</v>
      </c>
      <c r="G262" s="95"/>
      <c r="H262" s="20" t="s">
        <v>15</v>
      </c>
      <c r="I262" s="118">
        <v>20000</v>
      </c>
      <c r="J262" s="118">
        <v>20000</v>
      </c>
      <c r="K262" s="112">
        <v>0</v>
      </c>
      <c r="L262" s="144"/>
      <c r="M262" s="118"/>
      <c r="N262" s="317">
        <f t="shared" si="106"/>
        <v>0</v>
      </c>
      <c r="O262" s="351">
        <f t="shared" si="98"/>
        <v>0</v>
      </c>
    </row>
    <row r="263" spans="2:15" ht="14.25" x14ac:dyDescent="0.2">
      <c r="B263" s="9"/>
      <c r="C263" s="10"/>
      <c r="D263" s="10"/>
      <c r="E263" s="10"/>
      <c r="F263" s="83"/>
      <c r="G263" s="95"/>
      <c r="H263" s="20"/>
      <c r="I263" s="118"/>
      <c r="J263" s="118"/>
      <c r="K263" s="112"/>
      <c r="L263" s="144"/>
      <c r="M263" s="118"/>
      <c r="N263" s="304"/>
      <c r="O263" s="351" t="str">
        <f t="shared" si="98"/>
        <v/>
      </c>
    </row>
    <row r="264" spans="2:15" ht="15" x14ac:dyDescent="0.25">
      <c r="B264" s="11"/>
      <c r="C264" s="7"/>
      <c r="D264" s="7"/>
      <c r="E264" s="7"/>
      <c r="F264" s="82"/>
      <c r="G264" s="94"/>
      <c r="H264" s="21" t="s">
        <v>16</v>
      </c>
      <c r="I264" s="158" t="s">
        <v>524</v>
      </c>
      <c r="J264" s="158" t="s">
        <v>524</v>
      </c>
      <c r="K264" s="203" t="s">
        <v>579</v>
      </c>
      <c r="L264" s="202"/>
      <c r="M264" s="158"/>
      <c r="N264" s="302"/>
      <c r="O264" s="351"/>
    </row>
    <row r="265" spans="2:15" ht="15" x14ac:dyDescent="0.25">
      <c r="B265" s="11"/>
      <c r="C265" s="7"/>
      <c r="D265" s="7"/>
      <c r="E265" s="7"/>
      <c r="F265" s="82"/>
      <c r="G265" s="94"/>
      <c r="H265" s="7" t="s">
        <v>25</v>
      </c>
      <c r="I265" s="149">
        <f t="shared" ref="I265:K265" si="107">I240+I245+I248+I260</f>
        <v>1279460</v>
      </c>
      <c r="J265" s="13">
        <f t="shared" si="107"/>
        <v>1279460</v>
      </c>
      <c r="K265" s="80">
        <f t="shared" si="107"/>
        <v>586512</v>
      </c>
      <c r="L265" s="152">
        <f>L240+L245+L248+L260</f>
        <v>0</v>
      </c>
      <c r="M265" s="13">
        <f>M240+M245+M248+M260</f>
        <v>0</v>
      </c>
      <c r="N265" s="303">
        <f>N240+N245+N248+N260</f>
        <v>0</v>
      </c>
      <c r="O265" s="350">
        <f>IF(J265=0,"",N265/J265*100)</f>
        <v>0</v>
      </c>
    </row>
    <row r="266" spans="2:15" ht="15" x14ac:dyDescent="0.25">
      <c r="B266" s="11"/>
      <c r="C266" s="7"/>
      <c r="D266" s="7"/>
      <c r="E266" s="7"/>
      <c r="F266" s="82"/>
      <c r="G266" s="94"/>
      <c r="H266" s="7" t="s">
        <v>17</v>
      </c>
      <c r="I266" s="149"/>
      <c r="J266" s="13"/>
      <c r="K266" s="80"/>
      <c r="L266" s="152"/>
      <c r="M266" s="13"/>
      <c r="N266" s="303"/>
      <c r="O266" s="351" t="str">
        <f>IF(J266=0,"",N266/J266*100)</f>
        <v/>
      </c>
    </row>
    <row r="267" spans="2:15" ht="14.25" x14ac:dyDescent="0.2">
      <c r="B267" s="11"/>
      <c r="C267" s="7"/>
      <c r="D267" s="7"/>
      <c r="E267" s="7"/>
      <c r="F267" s="82"/>
      <c r="G267" s="94"/>
      <c r="H267" s="7" t="s">
        <v>18</v>
      </c>
      <c r="I267" s="154"/>
      <c r="J267" s="24"/>
      <c r="K267" s="76"/>
      <c r="L267" s="151"/>
      <c r="M267" s="24"/>
      <c r="N267" s="304"/>
      <c r="O267" s="351" t="str">
        <f>IF(J267=0,"",N267/J267*100)</f>
        <v/>
      </c>
    </row>
    <row r="268" spans="2:15" ht="15" thickBot="1" x14ac:dyDescent="0.25">
      <c r="B268" s="14"/>
      <c r="C268" s="15"/>
      <c r="D268" s="15"/>
      <c r="E268" s="15"/>
      <c r="F268" s="84"/>
      <c r="G268" s="96"/>
      <c r="H268" s="15"/>
      <c r="I268" s="26"/>
      <c r="J268" s="26"/>
      <c r="K268" s="294"/>
      <c r="L268" s="153"/>
      <c r="M268" s="26"/>
      <c r="N268" s="318"/>
      <c r="O268" s="352"/>
    </row>
    <row r="270" spans="2:15" ht="15" x14ac:dyDescent="0.25">
      <c r="B270" s="5" t="s">
        <v>46</v>
      </c>
      <c r="C270" s="6" t="s">
        <v>47</v>
      </c>
      <c r="D270" s="6" t="s">
        <v>48</v>
      </c>
      <c r="E270" s="173" t="s">
        <v>396</v>
      </c>
      <c r="F270" s="4"/>
      <c r="G270" s="4"/>
      <c r="H270" s="18" t="s">
        <v>560</v>
      </c>
      <c r="I270" s="159"/>
      <c r="J270" s="44"/>
      <c r="K270" s="295"/>
      <c r="L270" s="160"/>
      <c r="M270" s="44"/>
      <c r="N270" s="327"/>
      <c r="O270" s="349"/>
    </row>
    <row r="271" spans="2:15" ht="15" x14ac:dyDescent="0.25">
      <c r="B271" s="11"/>
      <c r="C271" s="7"/>
      <c r="D271" s="7"/>
      <c r="E271" s="7"/>
      <c r="F271" s="82">
        <v>611000</v>
      </c>
      <c r="G271" s="94"/>
      <c r="H271" s="21" t="s">
        <v>59</v>
      </c>
      <c r="I271" s="117">
        <f t="shared" ref="I271" si="108">SUM(I272:I274)</f>
        <v>1170150</v>
      </c>
      <c r="J271" s="117">
        <f t="shared" ref="J271:K271" si="109">SUM(J272:J274)</f>
        <v>1170150</v>
      </c>
      <c r="K271" s="113">
        <f t="shared" si="109"/>
        <v>570578</v>
      </c>
      <c r="L271" s="200">
        <f>SUM(L272:L274)</f>
        <v>0</v>
      </c>
      <c r="M271" s="117">
        <f>SUM(M272:M274)</f>
        <v>0</v>
      </c>
      <c r="N271" s="316">
        <f>SUM(N272:N274)</f>
        <v>0</v>
      </c>
      <c r="O271" s="350">
        <f t="shared" ref="O271:O294" si="110">IF(J271=0,"",N271/J271*100)</f>
        <v>0</v>
      </c>
    </row>
    <row r="272" spans="2:15" ht="14.25" x14ac:dyDescent="0.2">
      <c r="B272" s="9"/>
      <c r="C272" s="10"/>
      <c r="D272" s="10"/>
      <c r="E272" s="10"/>
      <c r="F272" s="83">
        <v>611100</v>
      </c>
      <c r="G272" s="95"/>
      <c r="H272" s="20" t="s">
        <v>80</v>
      </c>
      <c r="I272" s="118">
        <v>977980</v>
      </c>
      <c r="J272" s="118">
        <v>977980</v>
      </c>
      <c r="K272" s="112">
        <v>494036</v>
      </c>
      <c r="L272" s="144"/>
      <c r="M272" s="118"/>
      <c r="N272" s="317">
        <f>SUM(L272:M272)</f>
        <v>0</v>
      </c>
      <c r="O272" s="351">
        <f t="shared" si="110"/>
        <v>0</v>
      </c>
    </row>
    <row r="273" spans="2:15" ht="14.25" x14ac:dyDescent="0.2">
      <c r="B273" s="9"/>
      <c r="C273" s="10"/>
      <c r="D273" s="10"/>
      <c r="E273" s="10"/>
      <c r="F273" s="83">
        <v>611200</v>
      </c>
      <c r="G273" s="95"/>
      <c r="H273" s="20" t="s">
        <v>81</v>
      </c>
      <c r="I273" s="118">
        <v>192170</v>
      </c>
      <c r="J273" s="118">
        <v>192170</v>
      </c>
      <c r="K273" s="112">
        <v>76542</v>
      </c>
      <c r="L273" s="144"/>
      <c r="M273" s="118"/>
      <c r="N273" s="317">
        <f t="shared" ref="N273:N274" si="111">SUM(L273:M273)</f>
        <v>0</v>
      </c>
      <c r="O273" s="351">
        <f t="shared" si="110"/>
        <v>0</v>
      </c>
    </row>
    <row r="274" spans="2:15" ht="14.25" x14ac:dyDescent="0.2">
      <c r="B274" s="9"/>
      <c r="C274" s="10"/>
      <c r="D274" s="10"/>
      <c r="E274" s="10"/>
      <c r="F274" s="83">
        <v>611200</v>
      </c>
      <c r="G274" s="95"/>
      <c r="H274" s="184" t="s">
        <v>245</v>
      </c>
      <c r="I274" s="115">
        <v>0</v>
      </c>
      <c r="J274" s="115">
        <v>0</v>
      </c>
      <c r="K274" s="110">
        <v>0</v>
      </c>
      <c r="L274" s="143"/>
      <c r="M274" s="115"/>
      <c r="N274" s="317">
        <f t="shared" si="111"/>
        <v>0</v>
      </c>
      <c r="O274" s="351" t="str">
        <f t="shared" si="110"/>
        <v/>
      </c>
    </row>
    <row r="275" spans="2:15" ht="15" x14ac:dyDescent="0.25">
      <c r="B275" s="9"/>
      <c r="C275" s="10"/>
      <c r="D275" s="10"/>
      <c r="E275" s="10"/>
      <c r="F275" s="83"/>
      <c r="G275" s="95"/>
      <c r="H275" s="20"/>
      <c r="I275" s="117"/>
      <c r="J275" s="117"/>
      <c r="K275" s="113"/>
      <c r="L275" s="200"/>
      <c r="M275" s="117"/>
      <c r="N275" s="316"/>
      <c r="O275" s="351" t="str">
        <f t="shared" si="110"/>
        <v/>
      </c>
    </row>
    <row r="276" spans="2:15" ht="15" x14ac:dyDescent="0.25">
      <c r="B276" s="11"/>
      <c r="C276" s="7"/>
      <c r="D276" s="7"/>
      <c r="E276" s="7"/>
      <c r="F276" s="82">
        <v>612000</v>
      </c>
      <c r="G276" s="94"/>
      <c r="H276" s="21" t="s">
        <v>58</v>
      </c>
      <c r="I276" s="117">
        <f t="shared" ref="I276:K276" si="112">I277</f>
        <v>104090</v>
      </c>
      <c r="J276" s="117">
        <f t="shared" si="112"/>
        <v>104090</v>
      </c>
      <c r="K276" s="113">
        <f t="shared" si="112"/>
        <v>51940</v>
      </c>
      <c r="L276" s="200">
        <f>L277</f>
        <v>0</v>
      </c>
      <c r="M276" s="117">
        <f>M277</f>
        <v>0</v>
      </c>
      <c r="N276" s="316">
        <f>N277</f>
        <v>0</v>
      </c>
      <c r="O276" s="350">
        <f t="shared" si="110"/>
        <v>0</v>
      </c>
    </row>
    <row r="277" spans="2:15" ht="14.25" x14ac:dyDescent="0.2">
      <c r="B277" s="9"/>
      <c r="C277" s="10"/>
      <c r="D277" s="10"/>
      <c r="E277" s="10"/>
      <c r="F277" s="83">
        <v>612100</v>
      </c>
      <c r="G277" s="95"/>
      <c r="H277" s="182" t="s">
        <v>6</v>
      </c>
      <c r="I277" s="118">
        <v>104090</v>
      </c>
      <c r="J277" s="118">
        <v>104090</v>
      </c>
      <c r="K277" s="112">
        <v>51940</v>
      </c>
      <c r="L277" s="144"/>
      <c r="M277" s="118"/>
      <c r="N277" s="317">
        <f>SUM(L277:M277)</f>
        <v>0</v>
      </c>
      <c r="O277" s="351">
        <f t="shared" si="110"/>
        <v>0</v>
      </c>
    </row>
    <row r="278" spans="2:15" ht="15" x14ac:dyDescent="0.25">
      <c r="B278" s="9"/>
      <c r="C278" s="10"/>
      <c r="D278" s="10"/>
      <c r="E278" s="10"/>
      <c r="F278" s="83"/>
      <c r="G278" s="95"/>
      <c r="H278" s="20"/>
      <c r="I278" s="117"/>
      <c r="J278" s="117"/>
      <c r="K278" s="113"/>
      <c r="L278" s="200"/>
      <c r="M278" s="117"/>
      <c r="N278" s="303"/>
      <c r="O278" s="351" t="str">
        <f t="shared" si="110"/>
        <v/>
      </c>
    </row>
    <row r="279" spans="2:15" ht="15" x14ac:dyDescent="0.25">
      <c r="B279" s="11"/>
      <c r="C279" s="7"/>
      <c r="D279" s="7"/>
      <c r="E279" s="7"/>
      <c r="F279" s="82">
        <v>613000</v>
      </c>
      <c r="G279" s="94"/>
      <c r="H279" s="21" t="s">
        <v>60</v>
      </c>
      <c r="I279" s="119">
        <f t="shared" ref="I279" si="113">SUM(I280:I289)</f>
        <v>161560</v>
      </c>
      <c r="J279" s="119">
        <f t="shared" ref="J279:K279" si="114">SUM(J280:J289)</f>
        <v>161560</v>
      </c>
      <c r="K279" s="111">
        <f t="shared" si="114"/>
        <v>62417</v>
      </c>
      <c r="L279" s="201">
        <f>SUM(L280:L289)</f>
        <v>0</v>
      </c>
      <c r="M279" s="119">
        <f>SUM(M280:M289)</f>
        <v>0</v>
      </c>
      <c r="N279" s="303">
        <f>SUM(N280:N289)</f>
        <v>0</v>
      </c>
      <c r="O279" s="350">
        <f t="shared" si="110"/>
        <v>0</v>
      </c>
    </row>
    <row r="280" spans="2:15" ht="14.25" x14ac:dyDescent="0.2">
      <c r="B280" s="9"/>
      <c r="C280" s="10"/>
      <c r="D280" s="10"/>
      <c r="E280" s="10"/>
      <c r="F280" s="83">
        <v>613100</v>
      </c>
      <c r="G280" s="95"/>
      <c r="H280" s="20" t="s">
        <v>7</v>
      </c>
      <c r="I280" s="118">
        <v>4000</v>
      </c>
      <c r="J280" s="118">
        <v>4000</v>
      </c>
      <c r="K280" s="112">
        <v>2450</v>
      </c>
      <c r="L280" s="144"/>
      <c r="M280" s="118"/>
      <c r="N280" s="317">
        <f t="shared" ref="N280:N289" si="115">SUM(L280:M280)</f>
        <v>0</v>
      </c>
      <c r="O280" s="351">
        <f t="shared" si="110"/>
        <v>0</v>
      </c>
    </row>
    <row r="281" spans="2:15" ht="14.25" x14ac:dyDescent="0.2">
      <c r="B281" s="9"/>
      <c r="C281" s="10"/>
      <c r="D281" s="10"/>
      <c r="E281" s="10"/>
      <c r="F281" s="83">
        <v>613200</v>
      </c>
      <c r="G281" s="95"/>
      <c r="H281" s="20" t="s">
        <v>8</v>
      </c>
      <c r="I281" s="118">
        <v>95000</v>
      </c>
      <c r="J281" s="118">
        <v>95000</v>
      </c>
      <c r="K281" s="112">
        <v>27856</v>
      </c>
      <c r="L281" s="144"/>
      <c r="M281" s="118"/>
      <c r="N281" s="317">
        <f t="shared" si="115"/>
        <v>0</v>
      </c>
      <c r="O281" s="351">
        <f t="shared" si="110"/>
        <v>0</v>
      </c>
    </row>
    <row r="282" spans="2:15" ht="14.25" x14ac:dyDescent="0.2">
      <c r="B282" s="9"/>
      <c r="C282" s="10"/>
      <c r="D282" s="10"/>
      <c r="E282" s="10"/>
      <c r="F282" s="83">
        <v>613300</v>
      </c>
      <c r="G282" s="95"/>
      <c r="H282" s="20" t="s">
        <v>82</v>
      </c>
      <c r="I282" s="118">
        <v>7000</v>
      </c>
      <c r="J282" s="118">
        <v>7000</v>
      </c>
      <c r="K282" s="112">
        <v>3576</v>
      </c>
      <c r="L282" s="144"/>
      <c r="M282" s="118"/>
      <c r="N282" s="317">
        <f t="shared" si="115"/>
        <v>0</v>
      </c>
      <c r="O282" s="351">
        <f t="shared" si="110"/>
        <v>0</v>
      </c>
    </row>
    <row r="283" spans="2:15" ht="14.25" x14ac:dyDescent="0.2">
      <c r="B283" s="9"/>
      <c r="C283" s="10"/>
      <c r="D283" s="10"/>
      <c r="E283" s="10"/>
      <c r="F283" s="83">
        <v>613400</v>
      </c>
      <c r="G283" s="95"/>
      <c r="H283" s="20" t="s">
        <v>61</v>
      </c>
      <c r="I283" s="118">
        <v>15000</v>
      </c>
      <c r="J283" s="118">
        <v>15000</v>
      </c>
      <c r="K283" s="112">
        <v>7963</v>
      </c>
      <c r="L283" s="144"/>
      <c r="M283" s="118"/>
      <c r="N283" s="317">
        <f t="shared" si="115"/>
        <v>0</v>
      </c>
      <c r="O283" s="351">
        <f t="shared" si="110"/>
        <v>0</v>
      </c>
    </row>
    <row r="284" spans="2:15" ht="14.25" x14ac:dyDescent="0.2">
      <c r="B284" s="9"/>
      <c r="C284" s="10"/>
      <c r="D284" s="10"/>
      <c r="E284" s="10"/>
      <c r="F284" s="83">
        <v>613500</v>
      </c>
      <c r="G284" s="95"/>
      <c r="H284" s="20" t="s">
        <v>9</v>
      </c>
      <c r="I284" s="118">
        <v>1500</v>
      </c>
      <c r="J284" s="118">
        <v>1500</v>
      </c>
      <c r="K284" s="112">
        <v>784</v>
      </c>
      <c r="L284" s="144"/>
      <c r="M284" s="118"/>
      <c r="N284" s="317">
        <f t="shared" si="115"/>
        <v>0</v>
      </c>
      <c r="O284" s="351">
        <f t="shared" si="110"/>
        <v>0</v>
      </c>
    </row>
    <row r="285" spans="2:15" ht="14.25" x14ac:dyDescent="0.2">
      <c r="B285" s="9"/>
      <c r="C285" s="10"/>
      <c r="D285" s="10"/>
      <c r="E285" s="10"/>
      <c r="F285" s="83">
        <v>613600</v>
      </c>
      <c r="G285" s="95"/>
      <c r="H285" s="20" t="s">
        <v>83</v>
      </c>
      <c r="I285" s="118">
        <v>0</v>
      </c>
      <c r="J285" s="118">
        <v>0</v>
      </c>
      <c r="K285" s="112">
        <v>0</v>
      </c>
      <c r="L285" s="144"/>
      <c r="M285" s="118"/>
      <c r="N285" s="317">
        <f t="shared" si="115"/>
        <v>0</v>
      </c>
      <c r="O285" s="351" t="str">
        <f t="shared" si="110"/>
        <v/>
      </c>
    </row>
    <row r="286" spans="2:15" ht="14.25" x14ac:dyDescent="0.2">
      <c r="B286" s="9"/>
      <c r="C286" s="10"/>
      <c r="D286" s="10"/>
      <c r="E286" s="10"/>
      <c r="F286" s="83">
        <v>613700</v>
      </c>
      <c r="G286" s="95"/>
      <c r="H286" s="20" t="s">
        <v>10</v>
      </c>
      <c r="I286" s="118">
        <v>14000</v>
      </c>
      <c r="J286" s="118">
        <v>14000</v>
      </c>
      <c r="K286" s="112">
        <v>6187</v>
      </c>
      <c r="L286" s="144"/>
      <c r="M286" s="118"/>
      <c r="N286" s="317">
        <f t="shared" si="115"/>
        <v>0</v>
      </c>
      <c r="O286" s="351">
        <f t="shared" si="110"/>
        <v>0</v>
      </c>
    </row>
    <row r="287" spans="2:15" ht="14.25" x14ac:dyDescent="0.2">
      <c r="B287" s="9"/>
      <c r="C287" s="10"/>
      <c r="D287" s="10"/>
      <c r="E287" s="10"/>
      <c r="F287" s="83">
        <v>613800</v>
      </c>
      <c r="G287" s="95"/>
      <c r="H287" s="20" t="s">
        <v>62</v>
      </c>
      <c r="I287" s="118">
        <v>2060</v>
      </c>
      <c r="J287" s="118">
        <v>2060</v>
      </c>
      <c r="K287" s="112">
        <v>1391</v>
      </c>
      <c r="L287" s="144"/>
      <c r="M287" s="118"/>
      <c r="N287" s="317">
        <f t="shared" si="115"/>
        <v>0</v>
      </c>
      <c r="O287" s="351">
        <f t="shared" si="110"/>
        <v>0</v>
      </c>
    </row>
    <row r="288" spans="2:15" ht="14.25" x14ac:dyDescent="0.2">
      <c r="B288" s="9"/>
      <c r="C288" s="10"/>
      <c r="D288" s="10"/>
      <c r="E288" s="10"/>
      <c r="F288" s="83">
        <v>613900</v>
      </c>
      <c r="G288" s="95"/>
      <c r="H288" s="20" t="s">
        <v>63</v>
      </c>
      <c r="I288" s="118">
        <v>23000</v>
      </c>
      <c r="J288" s="118">
        <v>23000</v>
      </c>
      <c r="K288" s="112">
        <v>12210</v>
      </c>
      <c r="L288" s="144"/>
      <c r="M288" s="118"/>
      <c r="N288" s="317">
        <f t="shared" si="115"/>
        <v>0</v>
      </c>
      <c r="O288" s="351">
        <f t="shared" si="110"/>
        <v>0</v>
      </c>
    </row>
    <row r="289" spans="2:15" ht="14.25" x14ac:dyDescent="0.2">
      <c r="B289" s="9"/>
      <c r="C289" s="10"/>
      <c r="D289" s="10"/>
      <c r="E289" s="10"/>
      <c r="F289" s="83">
        <v>613900</v>
      </c>
      <c r="G289" s="95"/>
      <c r="H289" s="184" t="s">
        <v>246</v>
      </c>
      <c r="I289" s="115">
        <v>0</v>
      </c>
      <c r="J289" s="115">
        <v>0</v>
      </c>
      <c r="K289" s="110">
        <v>0</v>
      </c>
      <c r="L289" s="143"/>
      <c r="M289" s="115"/>
      <c r="N289" s="317">
        <f t="shared" si="115"/>
        <v>0</v>
      </c>
      <c r="O289" s="351" t="str">
        <f t="shared" si="110"/>
        <v/>
      </c>
    </row>
    <row r="290" spans="2:15" ht="14.25" x14ac:dyDescent="0.2">
      <c r="B290" s="11"/>
      <c r="C290" s="7"/>
      <c r="D290" s="7"/>
      <c r="E290" s="7"/>
      <c r="F290" s="82"/>
      <c r="G290" s="94"/>
      <c r="H290" s="21"/>
      <c r="I290" s="118"/>
      <c r="J290" s="118"/>
      <c r="K290" s="112"/>
      <c r="L290" s="144"/>
      <c r="M290" s="118"/>
      <c r="N290" s="304"/>
      <c r="O290" s="351" t="str">
        <f t="shared" si="110"/>
        <v/>
      </c>
    </row>
    <row r="291" spans="2:15" ht="15" x14ac:dyDescent="0.25">
      <c r="B291" s="11"/>
      <c r="C291" s="7"/>
      <c r="D291" s="7"/>
      <c r="E291" s="7"/>
      <c r="F291" s="82">
        <v>821000</v>
      </c>
      <c r="G291" s="94"/>
      <c r="H291" s="21" t="s">
        <v>13</v>
      </c>
      <c r="I291" s="117">
        <f t="shared" ref="I291" si="116">SUM(I292:I293)</f>
        <v>39000</v>
      </c>
      <c r="J291" s="117">
        <f t="shared" ref="J291:K291" si="117">SUM(J292:J293)</f>
        <v>39000</v>
      </c>
      <c r="K291" s="113">
        <f t="shared" si="117"/>
        <v>38956</v>
      </c>
      <c r="L291" s="200">
        <f>SUM(L292:L293)</f>
        <v>0</v>
      </c>
      <c r="M291" s="117">
        <f>SUM(M292:M293)</f>
        <v>0</v>
      </c>
      <c r="N291" s="303">
        <f>SUM(N292:N293)</f>
        <v>0</v>
      </c>
      <c r="O291" s="350">
        <f t="shared" si="110"/>
        <v>0</v>
      </c>
    </row>
    <row r="292" spans="2:15" ht="14.25" x14ac:dyDescent="0.2">
      <c r="B292" s="9"/>
      <c r="C292" s="10"/>
      <c r="D292" s="10"/>
      <c r="E292" s="10"/>
      <c r="F292" s="83">
        <v>821200</v>
      </c>
      <c r="G292" s="95"/>
      <c r="H292" s="20" t="s">
        <v>14</v>
      </c>
      <c r="I292" s="118">
        <v>10000</v>
      </c>
      <c r="J292" s="118">
        <v>10000</v>
      </c>
      <c r="K292" s="112">
        <v>9998</v>
      </c>
      <c r="L292" s="144"/>
      <c r="M292" s="118"/>
      <c r="N292" s="317">
        <f t="shared" ref="N292:N293" si="118">SUM(L292:M292)</f>
        <v>0</v>
      </c>
      <c r="O292" s="351">
        <f t="shared" si="110"/>
        <v>0</v>
      </c>
    </row>
    <row r="293" spans="2:15" ht="14.25" x14ac:dyDescent="0.2">
      <c r="B293" s="9"/>
      <c r="C293" s="10"/>
      <c r="D293" s="10"/>
      <c r="E293" s="10"/>
      <c r="F293" s="83">
        <v>821300</v>
      </c>
      <c r="G293" s="95"/>
      <c r="H293" s="20" t="s">
        <v>15</v>
      </c>
      <c r="I293" s="118">
        <v>29000</v>
      </c>
      <c r="J293" s="118">
        <v>29000</v>
      </c>
      <c r="K293" s="112">
        <v>28958</v>
      </c>
      <c r="L293" s="144"/>
      <c r="M293" s="118"/>
      <c r="N293" s="317">
        <f t="shared" si="118"/>
        <v>0</v>
      </c>
      <c r="O293" s="351">
        <f t="shared" si="110"/>
        <v>0</v>
      </c>
    </row>
    <row r="294" spans="2:15" ht="14.25" x14ac:dyDescent="0.2">
      <c r="B294" s="9"/>
      <c r="C294" s="10"/>
      <c r="D294" s="10"/>
      <c r="E294" s="10"/>
      <c r="F294" s="83"/>
      <c r="G294" s="95"/>
      <c r="H294" s="20"/>
      <c r="I294" s="118"/>
      <c r="J294" s="118"/>
      <c r="K294" s="112"/>
      <c r="L294" s="144"/>
      <c r="M294" s="118"/>
      <c r="N294" s="304"/>
      <c r="O294" s="351" t="str">
        <f t="shared" si="110"/>
        <v/>
      </c>
    </row>
    <row r="295" spans="2:15" ht="15" x14ac:dyDescent="0.25">
      <c r="B295" s="11"/>
      <c r="C295" s="7"/>
      <c r="D295" s="7"/>
      <c r="E295" s="7"/>
      <c r="F295" s="82"/>
      <c r="G295" s="94"/>
      <c r="H295" s="21" t="s">
        <v>16</v>
      </c>
      <c r="I295" s="158" t="s">
        <v>552</v>
      </c>
      <c r="J295" s="158" t="s">
        <v>552</v>
      </c>
      <c r="K295" s="203" t="s">
        <v>580</v>
      </c>
      <c r="L295" s="202"/>
      <c r="M295" s="158"/>
      <c r="N295" s="302"/>
      <c r="O295" s="351"/>
    </row>
    <row r="296" spans="2:15" ht="15" x14ac:dyDescent="0.25">
      <c r="B296" s="11"/>
      <c r="C296" s="7"/>
      <c r="D296" s="7"/>
      <c r="E296" s="7"/>
      <c r="F296" s="82"/>
      <c r="G296" s="94"/>
      <c r="H296" s="7" t="s">
        <v>25</v>
      </c>
      <c r="I296" s="149">
        <f t="shared" ref="I296:K296" si="119">I271+I276+I279+I291</f>
        <v>1474800</v>
      </c>
      <c r="J296" s="13">
        <f t="shared" si="119"/>
        <v>1474800</v>
      </c>
      <c r="K296" s="80">
        <f t="shared" si="119"/>
        <v>723891</v>
      </c>
      <c r="L296" s="152">
        <f>L271+L276+L279+L291</f>
        <v>0</v>
      </c>
      <c r="M296" s="13">
        <f>M271+M276+M279+M291</f>
        <v>0</v>
      </c>
      <c r="N296" s="303">
        <f>N271+N276+N279+N291</f>
        <v>0</v>
      </c>
      <c r="O296" s="350">
        <f>IF(J296=0,"",N296/J296*100)</f>
        <v>0</v>
      </c>
    </row>
    <row r="297" spans="2:15" ht="15" x14ac:dyDescent="0.25">
      <c r="B297" s="11"/>
      <c r="C297" s="7"/>
      <c r="D297" s="7"/>
      <c r="E297" s="7"/>
      <c r="F297" s="82"/>
      <c r="G297" s="94"/>
      <c r="H297" s="7" t="s">
        <v>17</v>
      </c>
      <c r="I297" s="149"/>
      <c r="J297" s="13"/>
      <c r="K297" s="80"/>
      <c r="L297" s="152"/>
      <c r="M297" s="13"/>
      <c r="N297" s="303"/>
      <c r="O297" s="351" t="str">
        <f>IF(J297=0,"",N297/J297*100)</f>
        <v/>
      </c>
    </row>
    <row r="298" spans="2:15" ht="14.25" x14ac:dyDescent="0.2">
      <c r="B298" s="11"/>
      <c r="C298" s="7"/>
      <c r="D298" s="7"/>
      <c r="E298" s="7"/>
      <c r="F298" s="82"/>
      <c r="G298" s="94"/>
      <c r="H298" s="7" t="s">
        <v>18</v>
      </c>
      <c r="I298" s="24"/>
      <c r="J298" s="24"/>
      <c r="K298" s="76"/>
      <c r="L298" s="151"/>
      <c r="M298" s="24"/>
      <c r="N298" s="304"/>
      <c r="O298" s="351" t="str">
        <f>IF(J298=0,"",N298/J298*100)</f>
        <v/>
      </c>
    </row>
    <row r="299" spans="2:15" ht="15" thickBot="1" x14ac:dyDescent="0.25">
      <c r="B299" s="14"/>
      <c r="C299" s="15"/>
      <c r="D299" s="15"/>
      <c r="E299" s="15"/>
      <c r="F299" s="84"/>
      <c r="G299" s="96"/>
      <c r="H299" s="15"/>
      <c r="I299" s="26"/>
      <c r="J299" s="26"/>
      <c r="K299" s="294"/>
      <c r="L299" s="153"/>
      <c r="M299" s="26"/>
      <c r="N299" s="318"/>
      <c r="O299" s="352"/>
    </row>
    <row r="301" spans="2:15" ht="15" x14ac:dyDescent="0.25">
      <c r="B301" s="5" t="s">
        <v>46</v>
      </c>
      <c r="C301" s="6" t="s">
        <v>47</v>
      </c>
      <c r="D301" s="6" t="s">
        <v>49</v>
      </c>
      <c r="E301" s="173" t="s">
        <v>396</v>
      </c>
      <c r="F301" s="4"/>
      <c r="G301" s="4"/>
      <c r="H301" s="18" t="s">
        <v>561</v>
      </c>
      <c r="I301" s="159"/>
      <c r="J301" s="44"/>
      <c r="K301" s="295"/>
      <c r="L301" s="160"/>
      <c r="M301" s="44"/>
      <c r="N301" s="327"/>
      <c r="O301" s="349"/>
    </row>
    <row r="302" spans="2:15" ht="15" x14ac:dyDescent="0.25">
      <c r="B302" s="11"/>
      <c r="C302" s="7"/>
      <c r="D302" s="7"/>
      <c r="E302" s="7"/>
      <c r="F302" s="82">
        <v>611000</v>
      </c>
      <c r="G302" s="94"/>
      <c r="H302" s="21" t="s">
        <v>59</v>
      </c>
      <c r="I302" s="117">
        <f t="shared" ref="I302" si="120">SUM(I303:I305)</f>
        <v>462180</v>
      </c>
      <c r="J302" s="117">
        <f t="shared" ref="J302:K302" si="121">SUM(J303:J305)</f>
        <v>462180</v>
      </c>
      <c r="K302" s="113">
        <f t="shared" si="121"/>
        <v>232785</v>
      </c>
      <c r="L302" s="200">
        <f>SUM(L303:L305)</f>
        <v>0</v>
      </c>
      <c r="M302" s="117">
        <f>SUM(M303:M305)</f>
        <v>0</v>
      </c>
      <c r="N302" s="316">
        <f>SUM(N303:N305)</f>
        <v>0</v>
      </c>
      <c r="O302" s="350">
        <f t="shared" ref="O302:O325" si="122">IF(J302=0,"",N302/J302*100)</f>
        <v>0</v>
      </c>
    </row>
    <row r="303" spans="2:15" ht="14.25" x14ac:dyDescent="0.2">
      <c r="B303" s="9"/>
      <c r="C303" s="10"/>
      <c r="D303" s="10"/>
      <c r="E303" s="10"/>
      <c r="F303" s="83">
        <v>611100</v>
      </c>
      <c r="G303" s="95"/>
      <c r="H303" s="20" t="s">
        <v>80</v>
      </c>
      <c r="I303" s="118">
        <v>375100</v>
      </c>
      <c r="J303" s="118">
        <v>375100</v>
      </c>
      <c r="K303" s="112">
        <v>192549</v>
      </c>
      <c r="L303" s="144"/>
      <c r="M303" s="118"/>
      <c r="N303" s="317">
        <f>SUM(L303:M303)</f>
        <v>0</v>
      </c>
      <c r="O303" s="351">
        <f t="shared" si="122"/>
        <v>0</v>
      </c>
    </row>
    <row r="304" spans="2:15" ht="14.25" x14ac:dyDescent="0.2">
      <c r="B304" s="9"/>
      <c r="C304" s="10"/>
      <c r="D304" s="10"/>
      <c r="E304" s="10"/>
      <c r="F304" s="83">
        <v>611200</v>
      </c>
      <c r="G304" s="95"/>
      <c r="H304" s="20" t="s">
        <v>81</v>
      </c>
      <c r="I304" s="118">
        <v>87080</v>
      </c>
      <c r="J304" s="118">
        <v>87080</v>
      </c>
      <c r="K304" s="112">
        <v>40236</v>
      </c>
      <c r="L304" s="144"/>
      <c r="M304" s="118"/>
      <c r="N304" s="317">
        <f t="shared" ref="N304:N305" si="123">SUM(L304:M304)</f>
        <v>0</v>
      </c>
      <c r="O304" s="351">
        <f t="shared" si="122"/>
        <v>0</v>
      </c>
    </row>
    <row r="305" spans="2:15" ht="14.25" x14ac:dyDescent="0.2">
      <c r="B305" s="9"/>
      <c r="C305" s="10"/>
      <c r="D305" s="10"/>
      <c r="E305" s="10"/>
      <c r="F305" s="83">
        <v>611200</v>
      </c>
      <c r="G305" s="95"/>
      <c r="H305" s="184" t="s">
        <v>245</v>
      </c>
      <c r="I305" s="115">
        <v>0</v>
      </c>
      <c r="J305" s="115">
        <v>0</v>
      </c>
      <c r="K305" s="110">
        <v>0</v>
      </c>
      <c r="L305" s="143"/>
      <c r="M305" s="115"/>
      <c r="N305" s="317">
        <f t="shared" si="123"/>
        <v>0</v>
      </c>
      <c r="O305" s="351" t="str">
        <f t="shared" si="122"/>
        <v/>
      </c>
    </row>
    <row r="306" spans="2:15" ht="15" x14ac:dyDescent="0.25">
      <c r="B306" s="9"/>
      <c r="C306" s="10"/>
      <c r="D306" s="10"/>
      <c r="E306" s="10"/>
      <c r="F306" s="83"/>
      <c r="G306" s="95"/>
      <c r="H306" s="20"/>
      <c r="I306" s="117"/>
      <c r="J306" s="117"/>
      <c r="K306" s="113"/>
      <c r="L306" s="200"/>
      <c r="M306" s="117"/>
      <c r="N306" s="316"/>
      <c r="O306" s="351" t="str">
        <f t="shared" si="122"/>
        <v/>
      </c>
    </row>
    <row r="307" spans="2:15" ht="15" x14ac:dyDescent="0.25">
      <c r="B307" s="11"/>
      <c r="C307" s="7"/>
      <c r="D307" s="7"/>
      <c r="E307" s="7"/>
      <c r="F307" s="82">
        <v>612000</v>
      </c>
      <c r="G307" s="94"/>
      <c r="H307" s="21" t="s">
        <v>58</v>
      </c>
      <c r="I307" s="117">
        <f t="shared" ref="I307:K307" si="124">I308</f>
        <v>40350</v>
      </c>
      <c r="J307" s="117">
        <f t="shared" si="124"/>
        <v>40350</v>
      </c>
      <c r="K307" s="113">
        <f t="shared" si="124"/>
        <v>20282</v>
      </c>
      <c r="L307" s="200">
        <f>L308</f>
        <v>0</v>
      </c>
      <c r="M307" s="117">
        <f>M308</f>
        <v>0</v>
      </c>
      <c r="N307" s="316">
        <f>N308</f>
        <v>0</v>
      </c>
      <c r="O307" s="350">
        <f t="shared" si="122"/>
        <v>0</v>
      </c>
    </row>
    <row r="308" spans="2:15" ht="14.25" x14ac:dyDescent="0.2">
      <c r="B308" s="9"/>
      <c r="C308" s="10"/>
      <c r="D308" s="10"/>
      <c r="E308" s="10"/>
      <c r="F308" s="83">
        <v>612100</v>
      </c>
      <c r="G308" s="95"/>
      <c r="H308" s="182" t="s">
        <v>6</v>
      </c>
      <c r="I308" s="118">
        <v>40350</v>
      </c>
      <c r="J308" s="118">
        <v>40350</v>
      </c>
      <c r="K308" s="112">
        <v>20282</v>
      </c>
      <c r="L308" s="144"/>
      <c r="M308" s="118"/>
      <c r="N308" s="317">
        <f>SUM(L308:M308)</f>
        <v>0</v>
      </c>
      <c r="O308" s="351">
        <f t="shared" si="122"/>
        <v>0</v>
      </c>
    </row>
    <row r="309" spans="2:15" ht="15" x14ac:dyDescent="0.25">
      <c r="B309" s="9"/>
      <c r="C309" s="10"/>
      <c r="D309" s="10"/>
      <c r="E309" s="10"/>
      <c r="F309" s="83"/>
      <c r="G309" s="95"/>
      <c r="H309" s="20"/>
      <c r="I309" s="117"/>
      <c r="J309" s="117"/>
      <c r="K309" s="113"/>
      <c r="L309" s="200"/>
      <c r="M309" s="117"/>
      <c r="N309" s="303"/>
      <c r="O309" s="351" t="str">
        <f t="shared" si="122"/>
        <v/>
      </c>
    </row>
    <row r="310" spans="2:15" ht="15" x14ac:dyDescent="0.25">
      <c r="B310" s="11"/>
      <c r="C310" s="7"/>
      <c r="D310" s="7"/>
      <c r="E310" s="7"/>
      <c r="F310" s="82">
        <v>613000</v>
      </c>
      <c r="G310" s="94"/>
      <c r="H310" s="21" t="s">
        <v>60</v>
      </c>
      <c r="I310" s="119">
        <f t="shared" ref="I310" si="125">SUM(I311:I320)</f>
        <v>65540</v>
      </c>
      <c r="J310" s="119">
        <f t="shared" ref="J310:K310" si="126">SUM(J311:J320)</f>
        <v>65540</v>
      </c>
      <c r="K310" s="111">
        <f t="shared" si="126"/>
        <v>28987</v>
      </c>
      <c r="L310" s="201">
        <f>SUM(L311:L320)</f>
        <v>0</v>
      </c>
      <c r="M310" s="119">
        <f>SUM(M311:M320)</f>
        <v>0</v>
      </c>
      <c r="N310" s="303">
        <f>SUM(N311:N320)</f>
        <v>0</v>
      </c>
      <c r="O310" s="350">
        <f t="shared" si="122"/>
        <v>0</v>
      </c>
    </row>
    <row r="311" spans="2:15" ht="14.25" x14ac:dyDescent="0.2">
      <c r="B311" s="9"/>
      <c r="C311" s="10"/>
      <c r="D311" s="10"/>
      <c r="E311" s="10"/>
      <c r="F311" s="83">
        <v>613100</v>
      </c>
      <c r="G311" s="95"/>
      <c r="H311" s="20" t="s">
        <v>7</v>
      </c>
      <c r="I311" s="118">
        <v>2500</v>
      </c>
      <c r="J311" s="118">
        <v>2500</v>
      </c>
      <c r="K311" s="112">
        <v>1416</v>
      </c>
      <c r="L311" s="144"/>
      <c r="M311" s="118"/>
      <c r="N311" s="317">
        <f t="shared" ref="N311:N320" si="127">SUM(L311:M311)</f>
        <v>0</v>
      </c>
      <c r="O311" s="351">
        <f t="shared" si="122"/>
        <v>0</v>
      </c>
    </row>
    <row r="312" spans="2:15" ht="14.25" x14ac:dyDescent="0.2">
      <c r="B312" s="9"/>
      <c r="C312" s="10"/>
      <c r="D312" s="10"/>
      <c r="E312" s="10"/>
      <c r="F312" s="83">
        <v>613200</v>
      </c>
      <c r="G312" s="95"/>
      <c r="H312" s="20" t="s">
        <v>8</v>
      </c>
      <c r="I312" s="118">
        <v>28000</v>
      </c>
      <c r="J312" s="118">
        <v>28000</v>
      </c>
      <c r="K312" s="112">
        <v>7197</v>
      </c>
      <c r="L312" s="144"/>
      <c r="M312" s="118"/>
      <c r="N312" s="317">
        <f t="shared" si="127"/>
        <v>0</v>
      </c>
      <c r="O312" s="351">
        <f t="shared" si="122"/>
        <v>0</v>
      </c>
    </row>
    <row r="313" spans="2:15" ht="14.25" x14ac:dyDescent="0.2">
      <c r="B313" s="9"/>
      <c r="C313" s="10"/>
      <c r="D313" s="10"/>
      <c r="E313" s="10"/>
      <c r="F313" s="83">
        <v>613300</v>
      </c>
      <c r="G313" s="95"/>
      <c r="H313" s="20" t="s">
        <v>82</v>
      </c>
      <c r="I313" s="118">
        <v>3500</v>
      </c>
      <c r="J313" s="118">
        <v>3500</v>
      </c>
      <c r="K313" s="112">
        <v>1610</v>
      </c>
      <c r="L313" s="144"/>
      <c r="M313" s="118"/>
      <c r="N313" s="317">
        <f t="shared" si="127"/>
        <v>0</v>
      </c>
      <c r="O313" s="351">
        <f t="shared" si="122"/>
        <v>0</v>
      </c>
    </row>
    <row r="314" spans="2:15" ht="14.25" x14ac:dyDescent="0.2">
      <c r="B314" s="9"/>
      <c r="C314" s="10"/>
      <c r="D314" s="10"/>
      <c r="E314" s="10"/>
      <c r="F314" s="83">
        <v>613400</v>
      </c>
      <c r="G314" s="95"/>
      <c r="H314" s="20" t="s">
        <v>61</v>
      </c>
      <c r="I314" s="118">
        <v>9500</v>
      </c>
      <c r="J314" s="118">
        <v>9500</v>
      </c>
      <c r="K314" s="112">
        <v>4728</v>
      </c>
      <c r="L314" s="144"/>
      <c r="M314" s="118"/>
      <c r="N314" s="317">
        <f t="shared" si="127"/>
        <v>0</v>
      </c>
      <c r="O314" s="351">
        <f t="shared" si="122"/>
        <v>0</v>
      </c>
    </row>
    <row r="315" spans="2:15" ht="14.25" x14ac:dyDescent="0.2">
      <c r="B315" s="9"/>
      <c r="C315" s="10"/>
      <c r="D315" s="10"/>
      <c r="E315" s="10"/>
      <c r="F315" s="83">
        <v>613500</v>
      </c>
      <c r="G315" s="95"/>
      <c r="H315" s="20" t="s">
        <v>9</v>
      </c>
      <c r="I315" s="118">
        <v>600</v>
      </c>
      <c r="J315" s="118">
        <v>600</v>
      </c>
      <c r="K315" s="112">
        <v>366</v>
      </c>
      <c r="L315" s="144"/>
      <c r="M315" s="118"/>
      <c r="N315" s="317">
        <f t="shared" si="127"/>
        <v>0</v>
      </c>
      <c r="O315" s="351">
        <f t="shared" si="122"/>
        <v>0</v>
      </c>
    </row>
    <row r="316" spans="2:15" ht="14.25" x14ac:dyDescent="0.2">
      <c r="B316" s="9"/>
      <c r="C316" s="10"/>
      <c r="D316" s="10"/>
      <c r="E316" s="10"/>
      <c r="F316" s="83">
        <v>613600</v>
      </c>
      <c r="G316" s="95"/>
      <c r="H316" s="20" t="s">
        <v>83</v>
      </c>
      <c r="I316" s="118">
        <v>0</v>
      </c>
      <c r="J316" s="118">
        <v>0</v>
      </c>
      <c r="K316" s="112">
        <v>0</v>
      </c>
      <c r="L316" s="144"/>
      <c r="M316" s="118"/>
      <c r="N316" s="317">
        <f t="shared" si="127"/>
        <v>0</v>
      </c>
      <c r="O316" s="351" t="str">
        <f t="shared" si="122"/>
        <v/>
      </c>
    </row>
    <row r="317" spans="2:15" ht="14.25" x14ac:dyDescent="0.2">
      <c r="B317" s="9"/>
      <c r="C317" s="10"/>
      <c r="D317" s="10"/>
      <c r="E317" s="10"/>
      <c r="F317" s="83">
        <v>613700</v>
      </c>
      <c r="G317" s="95"/>
      <c r="H317" s="20" t="s">
        <v>10</v>
      </c>
      <c r="I317" s="118">
        <v>7000</v>
      </c>
      <c r="J317" s="118">
        <v>7000</v>
      </c>
      <c r="K317" s="112">
        <v>2726</v>
      </c>
      <c r="L317" s="144"/>
      <c r="M317" s="118"/>
      <c r="N317" s="317">
        <f t="shared" si="127"/>
        <v>0</v>
      </c>
      <c r="O317" s="351">
        <f t="shared" si="122"/>
        <v>0</v>
      </c>
    </row>
    <row r="318" spans="2:15" ht="14.25" x14ac:dyDescent="0.2">
      <c r="B318" s="9"/>
      <c r="C318" s="10"/>
      <c r="D318" s="10"/>
      <c r="E318" s="10"/>
      <c r="F318" s="83">
        <v>613800</v>
      </c>
      <c r="G318" s="95"/>
      <c r="H318" s="20" t="s">
        <v>62</v>
      </c>
      <c r="I318" s="118">
        <v>440</v>
      </c>
      <c r="J318" s="118">
        <v>440</v>
      </c>
      <c r="K318" s="112">
        <v>144</v>
      </c>
      <c r="L318" s="144"/>
      <c r="M318" s="118"/>
      <c r="N318" s="317">
        <f t="shared" si="127"/>
        <v>0</v>
      </c>
      <c r="O318" s="351">
        <f t="shared" si="122"/>
        <v>0</v>
      </c>
    </row>
    <row r="319" spans="2:15" ht="14.25" x14ac:dyDescent="0.2">
      <c r="B319" s="9"/>
      <c r="C319" s="10"/>
      <c r="D319" s="10"/>
      <c r="E319" s="10"/>
      <c r="F319" s="83">
        <v>613900</v>
      </c>
      <c r="G319" s="95"/>
      <c r="H319" s="20" t="s">
        <v>63</v>
      </c>
      <c r="I319" s="118">
        <v>14000</v>
      </c>
      <c r="J319" s="118">
        <v>14000</v>
      </c>
      <c r="K319" s="112">
        <v>10800</v>
      </c>
      <c r="L319" s="144"/>
      <c r="M319" s="118"/>
      <c r="N319" s="317">
        <f t="shared" si="127"/>
        <v>0</v>
      </c>
      <c r="O319" s="351">
        <f t="shared" si="122"/>
        <v>0</v>
      </c>
    </row>
    <row r="320" spans="2:15" ht="14.25" x14ac:dyDescent="0.2">
      <c r="B320" s="9"/>
      <c r="C320" s="10"/>
      <c r="D320" s="10"/>
      <c r="E320" s="10"/>
      <c r="F320" s="83">
        <v>613900</v>
      </c>
      <c r="G320" s="95"/>
      <c r="H320" s="184" t="s">
        <v>246</v>
      </c>
      <c r="I320" s="118">
        <v>0</v>
      </c>
      <c r="J320" s="118">
        <v>0</v>
      </c>
      <c r="K320" s="112">
        <v>0</v>
      </c>
      <c r="L320" s="144"/>
      <c r="M320" s="118"/>
      <c r="N320" s="317">
        <f t="shared" si="127"/>
        <v>0</v>
      </c>
      <c r="O320" s="351" t="str">
        <f t="shared" si="122"/>
        <v/>
      </c>
    </row>
    <row r="321" spans="2:15" ht="15" x14ac:dyDescent="0.25">
      <c r="B321" s="9"/>
      <c r="C321" s="10"/>
      <c r="D321" s="10"/>
      <c r="E321" s="10"/>
      <c r="F321" s="83"/>
      <c r="G321" s="95"/>
      <c r="H321" s="20"/>
      <c r="I321" s="117"/>
      <c r="J321" s="117"/>
      <c r="K321" s="113"/>
      <c r="L321" s="200"/>
      <c r="M321" s="117"/>
      <c r="N321" s="303"/>
      <c r="O321" s="351" t="str">
        <f t="shared" si="122"/>
        <v/>
      </c>
    </row>
    <row r="322" spans="2:15" ht="15" x14ac:dyDescent="0.25">
      <c r="B322" s="11"/>
      <c r="C322" s="7"/>
      <c r="D322" s="7"/>
      <c r="E322" s="7"/>
      <c r="F322" s="82">
        <v>821000</v>
      </c>
      <c r="G322" s="94"/>
      <c r="H322" s="21" t="s">
        <v>13</v>
      </c>
      <c r="I322" s="117">
        <f t="shared" ref="I322" si="128">SUM(I323:I324)</f>
        <v>3500</v>
      </c>
      <c r="J322" s="117">
        <f t="shared" ref="J322:K322" si="129">SUM(J323:J324)</f>
        <v>3500</v>
      </c>
      <c r="K322" s="113">
        <f t="shared" si="129"/>
        <v>3492</v>
      </c>
      <c r="L322" s="200">
        <f>SUM(L323:L324)</f>
        <v>0</v>
      </c>
      <c r="M322" s="117">
        <f>SUM(M323:M324)</f>
        <v>0</v>
      </c>
      <c r="N322" s="303">
        <f>SUM(N323:N324)</f>
        <v>0</v>
      </c>
      <c r="O322" s="350">
        <f t="shared" si="122"/>
        <v>0</v>
      </c>
    </row>
    <row r="323" spans="2:15" ht="14.25" x14ac:dyDescent="0.2">
      <c r="B323" s="9"/>
      <c r="C323" s="10"/>
      <c r="D323" s="10"/>
      <c r="E323" s="10"/>
      <c r="F323" s="83">
        <v>821200</v>
      </c>
      <c r="G323" s="95"/>
      <c r="H323" s="20" t="s">
        <v>14</v>
      </c>
      <c r="I323" s="118">
        <v>0</v>
      </c>
      <c r="J323" s="118">
        <v>0</v>
      </c>
      <c r="K323" s="112">
        <v>0</v>
      </c>
      <c r="L323" s="144"/>
      <c r="M323" s="118"/>
      <c r="N323" s="317">
        <f t="shared" ref="N323:N324" si="130">SUM(L323:M323)</f>
        <v>0</v>
      </c>
      <c r="O323" s="351" t="str">
        <f t="shared" si="122"/>
        <v/>
      </c>
    </row>
    <row r="324" spans="2:15" ht="14.25" x14ac:dyDescent="0.2">
      <c r="B324" s="9"/>
      <c r="C324" s="10"/>
      <c r="D324" s="10"/>
      <c r="E324" s="10"/>
      <c r="F324" s="83">
        <v>821300</v>
      </c>
      <c r="G324" s="95"/>
      <c r="H324" s="20" t="s">
        <v>15</v>
      </c>
      <c r="I324" s="118">
        <v>3500</v>
      </c>
      <c r="J324" s="118">
        <v>3500</v>
      </c>
      <c r="K324" s="112">
        <v>3492</v>
      </c>
      <c r="L324" s="144"/>
      <c r="M324" s="118"/>
      <c r="N324" s="317">
        <f t="shared" si="130"/>
        <v>0</v>
      </c>
      <c r="O324" s="351">
        <f t="shared" si="122"/>
        <v>0</v>
      </c>
    </row>
    <row r="325" spans="2:15" ht="14.25" x14ac:dyDescent="0.2">
      <c r="B325" s="9"/>
      <c r="C325" s="10"/>
      <c r="D325" s="10"/>
      <c r="E325" s="10"/>
      <c r="F325" s="83"/>
      <c r="G325" s="95"/>
      <c r="H325" s="20"/>
      <c r="I325" s="118"/>
      <c r="J325" s="118"/>
      <c r="K325" s="112"/>
      <c r="L325" s="144"/>
      <c r="M325" s="118"/>
      <c r="N325" s="304"/>
      <c r="O325" s="351" t="str">
        <f t="shared" si="122"/>
        <v/>
      </c>
    </row>
    <row r="326" spans="2:15" ht="15" x14ac:dyDescent="0.25">
      <c r="B326" s="11"/>
      <c r="C326" s="7"/>
      <c r="D326" s="7"/>
      <c r="E326" s="7"/>
      <c r="F326" s="82"/>
      <c r="G326" s="94"/>
      <c r="H326" s="21" t="s">
        <v>16</v>
      </c>
      <c r="I326" s="158" t="s">
        <v>525</v>
      </c>
      <c r="J326" s="158" t="s">
        <v>525</v>
      </c>
      <c r="K326" s="203" t="s">
        <v>581</v>
      </c>
      <c r="L326" s="202"/>
      <c r="M326" s="158"/>
      <c r="N326" s="302"/>
      <c r="O326" s="351"/>
    </row>
    <row r="327" spans="2:15" ht="15" x14ac:dyDescent="0.25">
      <c r="B327" s="11"/>
      <c r="C327" s="7"/>
      <c r="D327" s="7"/>
      <c r="E327" s="7"/>
      <c r="F327" s="82"/>
      <c r="G327" s="94"/>
      <c r="H327" s="7" t="s">
        <v>25</v>
      </c>
      <c r="I327" s="149">
        <f t="shared" ref="I327:K327" si="131">I302+I307+I310+I322</f>
        <v>571570</v>
      </c>
      <c r="J327" s="13">
        <f t="shared" si="131"/>
        <v>571570</v>
      </c>
      <c r="K327" s="80">
        <f t="shared" si="131"/>
        <v>285546</v>
      </c>
      <c r="L327" s="152">
        <f>L302+L307+L310+L322</f>
        <v>0</v>
      </c>
      <c r="M327" s="13">
        <f>M302+M307+M310+M322</f>
        <v>0</v>
      </c>
      <c r="N327" s="303">
        <f>N302+N307+N310+N322</f>
        <v>0</v>
      </c>
      <c r="O327" s="350">
        <f>IF(J327=0,"",N327/J327*100)</f>
        <v>0</v>
      </c>
    </row>
    <row r="328" spans="2:15" ht="15" x14ac:dyDescent="0.25">
      <c r="B328" s="11"/>
      <c r="C328" s="7"/>
      <c r="D328" s="7"/>
      <c r="E328" s="7"/>
      <c r="F328" s="82"/>
      <c r="G328" s="94"/>
      <c r="H328" s="7" t="s">
        <v>17</v>
      </c>
      <c r="I328" s="149"/>
      <c r="J328" s="13"/>
      <c r="K328" s="80"/>
      <c r="L328" s="152"/>
      <c r="M328" s="13"/>
      <c r="N328" s="303"/>
      <c r="O328" s="351" t="str">
        <f>IF(J328=0,"",N328/J328*100)</f>
        <v/>
      </c>
    </row>
    <row r="329" spans="2:15" ht="14.25" x14ac:dyDescent="0.2">
      <c r="B329" s="11"/>
      <c r="C329" s="7"/>
      <c r="D329" s="7"/>
      <c r="E329" s="7"/>
      <c r="F329" s="82"/>
      <c r="G329" s="94"/>
      <c r="H329" s="7" t="s">
        <v>18</v>
      </c>
      <c r="I329" s="24"/>
      <c r="J329" s="24"/>
      <c r="K329" s="76"/>
      <c r="L329" s="151"/>
      <c r="M329" s="24"/>
      <c r="N329" s="304"/>
      <c r="O329" s="351" t="str">
        <f>IF(J329=0,"",N329/J329*100)</f>
        <v/>
      </c>
    </row>
    <row r="330" spans="2:15" ht="15" thickBot="1" x14ac:dyDescent="0.25">
      <c r="B330" s="14"/>
      <c r="C330" s="15"/>
      <c r="D330" s="15"/>
      <c r="E330" s="15"/>
      <c r="F330" s="84"/>
      <c r="G330" s="96"/>
      <c r="H330" s="15"/>
      <c r="I330" s="26"/>
      <c r="J330" s="26"/>
      <c r="K330" s="294"/>
      <c r="L330" s="153"/>
      <c r="M330" s="26"/>
      <c r="N330" s="318"/>
      <c r="O330" s="352"/>
    </row>
    <row r="332" spans="2:15" ht="15" x14ac:dyDescent="0.25">
      <c r="B332" s="5" t="s">
        <v>46</v>
      </c>
      <c r="C332" s="6" t="s">
        <v>47</v>
      </c>
      <c r="D332" s="6" t="s">
        <v>50</v>
      </c>
      <c r="E332" s="173" t="s">
        <v>396</v>
      </c>
      <c r="F332" s="4"/>
      <c r="G332" s="4"/>
      <c r="H332" s="18" t="s">
        <v>562</v>
      </c>
      <c r="I332" s="159"/>
      <c r="J332" s="44"/>
      <c r="K332" s="295"/>
      <c r="L332" s="160"/>
      <c r="M332" s="44"/>
      <c r="N332" s="327"/>
      <c r="O332" s="349"/>
    </row>
    <row r="333" spans="2:15" ht="15" x14ac:dyDescent="0.25">
      <c r="B333" s="11"/>
      <c r="C333" s="7"/>
      <c r="D333" s="7"/>
      <c r="E333" s="7"/>
      <c r="F333" s="82">
        <v>611000</v>
      </c>
      <c r="G333" s="94"/>
      <c r="H333" s="21" t="s">
        <v>59</v>
      </c>
      <c r="I333" s="117">
        <f t="shared" ref="I333" si="132">SUM(I334:I336)</f>
        <v>763800</v>
      </c>
      <c r="J333" s="117">
        <f t="shared" ref="J333:K333" si="133">SUM(J334:J336)</f>
        <v>763800</v>
      </c>
      <c r="K333" s="113">
        <f t="shared" si="133"/>
        <v>355032</v>
      </c>
      <c r="L333" s="200">
        <f>SUM(L334:L336)</f>
        <v>0</v>
      </c>
      <c r="M333" s="117">
        <f>SUM(M334:M336)</f>
        <v>0</v>
      </c>
      <c r="N333" s="316">
        <f>SUM(N334:N336)</f>
        <v>0</v>
      </c>
      <c r="O333" s="350">
        <f t="shared" ref="O333:O356" si="134">IF(J333=0,"",N333/J333*100)</f>
        <v>0</v>
      </c>
    </row>
    <row r="334" spans="2:15" ht="14.25" x14ac:dyDescent="0.2">
      <c r="B334" s="9"/>
      <c r="C334" s="10"/>
      <c r="D334" s="10"/>
      <c r="E334" s="10"/>
      <c r="F334" s="83">
        <v>611100</v>
      </c>
      <c r="G334" s="95"/>
      <c r="H334" s="20" t="s">
        <v>80</v>
      </c>
      <c r="I334" s="118">
        <v>637780</v>
      </c>
      <c r="J334" s="118">
        <v>637780</v>
      </c>
      <c r="K334" s="112">
        <v>308655</v>
      </c>
      <c r="L334" s="144"/>
      <c r="M334" s="118"/>
      <c r="N334" s="317">
        <f>SUM(L334:M334)</f>
        <v>0</v>
      </c>
      <c r="O334" s="351">
        <f t="shared" si="134"/>
        <v>0</v>
      </c>
    </row>
    <row r="335" spans="2:15" ht="14.25" x14ac:dyDescent="0.2">
      <c r="B335" s="9"/>
      <c r="C335" s="10"/>
      <c r="D335" s="10"/>
      <c r="E335" s="10"/>
      <c r="F335" s="83">
        <v>611200</v>
      </c>
      <c r="G335" s="95"/>
      <c r="H335" s="20" t="s">
        <v>81</v>
      </c>
      <c r="I335" s="118">
        <v>126020</v>
      </c>
      <c r="J335" s="118">
        <v>126020</v>
      </c>
      <c r="K335" s="112">
        <v>46377</v>
      </c>
      <c r="L335" s="144"/>
      <c r="M335" s="118"/>
      <c r="N335" s="317">
        <f t="shared" ref="N335:N336" si="135">SUM(L335:M335)</f>
        <v>0</v>
      </c>
      <c r="O335" s="351">
        <f t="shared" si="134"/>
        <v>0</v>
      </c>
    </row>
    <row r="336" spans="2:15" ht="14.25" x14ac:dyDescent="0.2">
      <c r="B336" s="9"/>
      <c r="C336" s="10"/>
      <c r="D336" s="10"/>
      <c r="E336" s="10"/>
      <c r="F336" s="83">
        <v>611200</v>
      </c>
      <c r="G336" s="95"/>
      <c r="H336" s="184" t="s">
        <v>245</v>
      </c>
      <c r="I336" s="115">
        <v>0</v>
      </c>
      <c r="J336" s="115">
        <v>0</v>
      </c>
      <c r="K336" s="110">
        <v>0</v>
      </c>
      <c r="L336" s="143"/>
      <c r="M336" s="115"/>
      <c r="N336" s="317">
        <f t="shared" si="135"/>
        <v>0</v>
      </c>
      <c r="O336" s="351" t="str">
        <f t="shared" si="134"/>
        <v/>
      </c>
    </row>
    <row r="337" spans="2:15" ht="15" x14ac:dyDescent="0.25">
      <c r="B337" s="9"/>
      <c r="C337" s="10"/>
      <c r="D337" s="10"/>
      <c r="E337" s="10"/>
      <c r="F337" s="83"/>
      <c r="G337" s="95"/>
      <c r="H337" s="20"/>
      <c r="I337" s="117"/>
      <c r="J337" s="117"/>
      <c r="K337" s="113"/>
      <c r="L337" s="200"/>
      <c r="M337" s="117"/>
      <c r="N337" s="316"/>
      <c r="O337" s="351" t="str">
        <f t="shared" si="134"/>
        <v/>
      </c>
    </row>
    <row r="338" spans="2:15" ht="15" x14ac:dyDescent="0.25">
      <c r="B338" s="11"/>
      <c r="C338" s="7"/>
      <c r="D338" s="7"/>
      <c r="E338" s="7"/>
      <c r="F338" s="82">
        <v>612000</v>
      </c>
      <c r="G338" s="94"/>
      <c r="H338" s="21" t="s">
        <v>58</v>
      </c>
      <c r="I338" s="117">
        <f t="shared" ref="I338:K338" si="136">I339</f>
        <v>68140</v>
      </c>
      <c r="J338" s="117">
        <f t="shared" si="136"/>
        <v>68140</v>
      </c>
      <c r="K338" s="113">
        <f t="shared" si="136"/>
        <v>32824</v>
      </c>
      <c r="L338" s="200">
        <f>L339</f>
        <v>0</v>
      </c>
      <c r="M338" s="117">
        <f>M339</f>
        <v>0</v>
      </c>
      <c r="N338" s="316">
        <f>N339</f>
        <v>0</v>
      </c>
      <c r="O338" s="350">
        <f t="shared" si="134"/>
        <v>0</v>
      </c>
    </row>
    <row r="339" spans="2:15" ht="14.25" x14ac:dyDescent="0.2">
      <c r="B339" s="9"/>
      <c r="C339" s="10"/>
      <c r="D339" s="10"/>
      <c r="E339" s="10"/>
      <c r="F339" s="83">
        <v>612100</v>
      </c>
      <c r="G339" s="95"/>
      <c r="H339" s="182" t="s">
        <v>6</v>
      </c>
      <c r="I339" s="118">
        <v>68140</v>
      </c>
      <c r="J339" s="118">
        <v>68140</v>
      </c>
      <c r="K339" s="112">
        <v>32824</v>
      </c>
      <c r="L339" s="144"/>
      <c r="M339" s="118"/>
      <c r="N339" s="317">
        <f>SUM(L339:M339)</f>
        <v>0</v>
      </c>
      <c r="O339" s="351">
        <f t="shared" si="134"/>
        <v>0</v>
      </c>
    </row>
    <row r="340" spans="2:15" ht="15" x14ac:dyDescent="0.25">
      <c r="B340" s="9"/>
      <c r="C340" s="10"/>
      <c r="D340" s="10"/>
      <c r="E340" s="10"/>
      <c r="F340" s="83"/>
      <c r="G340" s="95"/>
      <c r="H340" s="20"/>
      <c r="I340" s="117"/>
      <c r="J340" s="117"/>
      <c r="K340" s="113"/>
      <c r="L340" s="200"/>
      <c r="M340" s="117"/>
      <c r="N340" s="303"/>
      <c r="O340" s="351" t="str">
        <f t="shared" si="134"/>
        <v/>
      </c>
    </row>
    <row r="341" spans="2:15" ht="15" x14ac:dyDescent="0.25">
      <c r="B341" s="11"/>
      <c r="C341" s="7"/>
      <c r="D341" s="7"/>
      <c r="E341" s="7"/>
      <c r="F341" s="82">
        <v>613000</v>
      </c>
      <c r="G341" s="94"/>
      <c r="H341" s="21" t="s">
        <v>60</v>
      </c>
      <c r="I341" s="119">
        <f t="shared" ref="I341" si="137">SUM(I342:I351)</f>
        <v>82420</v>
      </c>
      <c r="J341" s="119">
        <f t="shared" ref="J341:K341" si="138">SUM(J342:J351)</f>
        <v>82420</v>
      </c>
      <c r="K341" s="111">
        <f t="shared" si="138"/>
        <v>32928</v>
      </c>
      <c r="L341" s="201">
        <f>SUM(L342:L351)</f>
        <v>0</v>
      </c>
      <c r="M341" s="119">
        <f>SUM(M342:M351)</f>
        <v>0</v>
      </c>
      <c r="N341" s="303">
        <f>SUM(N342:N351)</f>
        <v>0</v>
      </c>
      <c r="O341" s="350">
        <f t="shared" si="134"/>
        <v>0</v>
      </c>
    </row>
    <row r="342" spans="2:15" ht="14.25" x14ac:dyDescent="0.2">
      <c r="B342" s="9"/>
      <c r="C342" s="10"/>
      <c r="D342" s="10"/>
      <c r="E342" s="10"/>
      <c r="F342" s="83">
        <v>613100</v>
      </c>
      <c r="G342" s="95"/>
      <c r="H342" s="20" t="s">
        <v>7</v>
      </c>
      <c r="I342" s="118">
        <v>5500</v>
      </c>
      <c r="J342" s="118">
        <v>5500</v>
      </c>
      <c r="K342" s="112">
        <v>3498</v>
      </c>
      <c r="L342" s="144"/>
      <c r="M342" s="118"/>
      <c r="N342" s="317">
        <f t="shared" ref="N342:N351" si="139">SUM(L342:M342)</f>
        <v>0</v>
      </c>
      <c r="O342" s="351">
        <f t="shared" si="134"/>
        <v>0</v>
      </c>
    </row>
    <row r="343" spans="2:15" ht="14.25" x14ac:dyDescent="0.2">
      <c r="B343" s="9"/>
      <c r="C343" s="10"/>
      <c r="D343" s="10"/>
      <c r="E343" s="10"/>
      <c r="F343" s="83">
        <v>613200</v>
      </c>
      <c r="G343" s="95"/>
      <c r="H343" s="20" t="s">
        <v>8</v>
      </c>
      <c r="I343" s="118">
        <v>40000</v>
      </c>
      <c r="J343" s="118">
        <v>40000</v>
      </c>
      <c r="K343" s="112">
        <v>9129</v>
      </c>
      <c r="L343" s="144"/>
      <c r="M343" s="118"/>
      <c r="N343" s="317">
        <f t="shared" si="139"/>
        <v>0</v>
      </c>
      <c r="O343" s="351">
        <f t="shared" si="134"/>
        <v>0</v>
      </c>
    </row>
    <row r="344" spans="2:15" ht="14.25" x14ac:dyDescent="0.2">
      <c r="B344" s="9"/>
      <c r="C344" s="10"/>
      <c r="D344" s="10"/>
      <c r="E344" s="10"/>
      <c r="F344" s="83">
        <v>613300</v>
      </c>
      <c r="G344" s="95"/>
      <c r="H344" s="20" t="s">
        <v>82</v>
      </c>
      <c r="I344" s="118">
        <v>2200</v>
      </c>
      <c r="J344" s="118">
        <v>2200</v>
      </c>
      <c r="K344" s="112">
        <v>771</v>
      </c>
      <c r="L344" s="144"/>
      <c r="M344" s="118"/>
      <c r="N344" s="317">
        <f t="shared" si="139"/>
        <v>0</v>
      </c>
      <c r="O344" s="351">
        <f t="shared" si="134"/>
        <v>0</v>
      </c>
    </row>
    <row r="345" spans="2:15" ht="14.25" x14ac:dyDescent="0.2">
      <c r="B345" s="9"/>
      <c r="C345" s="10"/>
      <c r="D345" s="10"/>
      <c r="E345" s="10"/>
      <c r="F345" s="83">
        <v>613400</v>
      </c>
      <c r="G345" s="95"/>
      <c r="H345" s="20" t="s">
        <v>61</v>
      </c>
      <c r="I345" s="118">
        <v>10000</v>
      </c>
      <c r="J345" s="118">
        <v>10000</v>
      </c>
      <c r="K345" s="112">
        <v>5548</v>
      </c>
      <c r="L345" s="144"/>
      <c r="M345" s="118"/>
      <c r="N345" s="317">
        <f t="shared" si="139"/>
        <v>0</v>
      </c>
      <c r="O345" s="351">
        <f t="shared" si="134"/>
        <v>0</v>
      </c>
    </row>
    <row r="346" spans="2:15" ht="14.25" x14ac:dyDescent="0.2">
      <c r="B346" s="9"/>
      <c r="C346" s="10"/>
      <c r="D346" s="10"/>
      <c r="E346" s="10"/>
      <c r="F346" s="83">
        <v>613500</v>
      </c>
      <c r="G346" s="95"/>
      <c r="H346" s="20" t="s">
        <v>9</v>
      </c>
      <c r="I346" s="118">
        <v>1000</v>
      </c>
      <c r="J346" s="118">
        <v>1000</v>
      </c>
      <c r="K346" s="112">
        <v>416</v>
      </c>
      <c r="L346" s="144"/>
      <c r="M346" s="118"/>
      <c r="N346" s="317">
        <f t="shared" si="139"/>
        <v>0</v>
      </c>
      <c r="O346" s="351">
        <f t="shared" si="134"/>
        <v>0</v>
      </c>
    </row>
    <row r="347" spans="2:15" ht="14.25" x14ac:dyDescent="0.2">
      <c r="B347" s="9"/>
      <c r="C347" s="10"/>
      <c r="D347" s="10"/>
      <c r="E347" s="10"/>
      <c r="F347" s="83">
        <v>613600</v>
      </c>
      <c r="G347" s="95"/>
      <c r="H347" s="20" t="s">
        <v>83</v>
      </c>
      <c r="I347" s="118">
        <v>0</v>
      </c>
      <c r="J347" s="118">
        <v>0</v>
      </c>
      <c r="K347" s="112">
        <v>0</v>
      </c>
      <c r="L347" s="144"/>
      <c r="M347" s="118"/>
      <c r="N347" s="317">
        <f t="shared" si="139"/>
        <v>0</v>
      </c>
      <c r="O347" s="351" t="str">
        <f t="shared" si="134"/>
        <v/>
      </c>
    </row>
    <row r="348" spans="2:15" ht="14.25" x14ac:dyDescent="0.2">
      <c r="B348" s="9"/>
      <c r="C348" s="10"/>
      <c r="D348" s="10"/>
      <c r="E348" s="10"/>
      <c r="F348" s="83">
        <v>613700</v>
      </c>
      <c r="G348" s="95"/>
      <c r="H348" s="20" t="s">
        <v>10</v>
      </c>
      <c r="I348" s="118">
        <v>12000</v>
      </c>
      <c r="J348" s="118">
        <v>12000</v>
      </c>
      <c r="K348" s="112">
        <v>6776</v>
      </c>
      <c r="L348" s="144"/>
      <c r="M348" s="118"/>
      <c r="N348" s="317">
        <f t="shared" si="139"/>
        <v>0</v>
      </c>
      <c r="O348" s="351">
        <f t="shared" si="134"/>
        <v>0</v>
      </c>
    </row>
    <row r="349" spans="2:15" ht="14.25" x14ac:dyDescent="0.2">
      <c r="B349" s="9"/>
      <c r="C349" s="10"/>
      <c r="D349" s="10"/>
      <c r="E349" s="10"/>
      <c r="F349" s="83">
        <v>613800</v>
      </c>
      <c r="G349" s="95"/>
      <c r="H349" s="20" t="s">
        <v>62</v>
      </c>
      <c r="I349" s="118">
        <v>720</v>
      </c>
      <c r="J349" s="118">
        <v>720</v>
      </c>
      <c r="K349" s="112">
        <v>200</v>
      </c>
      <c r="L349" s="144"/>
      <c r="M349" s="118"/>
      <c r="N349" s="317">
        <f t="shared" si="139"/>
        <v>0</v>
      </c>
      <c r="O349" s="351">
        <f t="shared" si="134"/>
        <v>0</v>
      </c>
    </row>
    <row r="350" spans="2:15" ht="14.25" x14ac:dyDescent="0.2">
      <c r="B350" s="9"/>
      <c r="C350" s="10"/>
      <c r="D350" s="10"/>
      <c r="E350" s="10"/>
      <c r="F350" s="83">
        <v>613900</v>
      </c>
      <c r="G350" s="95"/>
      <c r="H350" s="20" t="s">
        <v>63</v>
      </c>
      <c r="I350" s="118">
        <v>11000</v>
      </c>
      <c r="J350" s="118">
        <v>11000</v>
      </c>
      <c r="K350" s="112">
        <v>6590</v>
      </c>
      <c r="L350" s="144"/>
      <c r="M350" s="118"/>
      <c r="N350" s="317">
        <f t="shared" si="139"/>
        <v>0</v>
      </c>
      <c r="O350" s="351">
        <f t="shared" si="134"/>
        <v>0</v>
      </c>
    </row>
    <row r="351" spans="2:15" ht="14.25" x14ac:dyDescent="0.2">
      <c r="B351" s="9"/>
      <c r="C351" s="10"/>
      <c r="D351" s="10"/>
      <c r="E351" s="10"/>
      <c r="F351" s="83">
        <v>613900</v>
      </c>
      <c r="G351" s="95"/>
      <c r="H351" s="184" t="s">
        <v>246</v>
      </c>
      <c r="I351" s="118">
        <v>0</v>
      </c>
      <c r="J351" s="118">
        <v>0</v>
      </c>
      <c r="K351" s="112">
        <v>0</v>
      </c>
      <c r="L351" s="144"/>
      <c r="M351" s="118"/>
      <c r="N351" s="317">
        <f t="shared" si="139"/>
        <v>0</v>
      </c>
      <c r="O351" s="351" t="str">
        <f t="shared" si="134"/>
        <v/>
      </c>
    </row>
    <row r="352" spans="2:15" ht="14.25" x14ac:dyDescent="0.2">
      <c r="B352" s="11"/>
      <c r="C352" s="7"/>
      <c r="D352" s="7"/>
      <c r="E352" s="7"/>
      <c r="F352" s="82"/>
      <c r="G352" s="94"/>
      <c r="H352" s="21"/>
      <c r="I352" s="118"/>
      <c r="J352" s="118"/>
      <c r="K352" s="112"/>
      <c r="L352" s="144"/>
      <c r="M352" s="118"/>
      <c r="N352" s="304"/>
      <c r="O352" s="351" t="str">
        <f t="shared" si="134"/>
        <v/>
      </c>
    </row>
    <row r="353" spans="2:15" ht="15" x14ac:dyDescent="0.25">
      <c r="B353" s="11"/>
      <c r="C353" s="7"/>
      <c r="D353" s="7"/>
      <c r="E353" s="7"/>
      <c r="F353" s="82">
        <v>821000</v>
      </c>
      <c r="G353" s="94"/>
      <c r="H353" s="21" t="s">
        <v>13</v>
      </c>
      <c r="I353" s="117">
        <f t="shared" ref="I353" si="140">SUM(I354:I356)</f>
        <v>5000</v>
      </c>
      <c r="J353" s="117">
        <f t="shared" ref="J353:K353" si="141">SUM(J354:J356)</f>
        <v>7596</v>
      </c>
      <c r="K353" s="113">
        <f t="shared" si="141"/>
        <v>7215</v>
      </c>
      <c r="L353" s="200">
        <f>SUM(L354:L356)</f>
        <v>0</v>
      </c>
      <c r="M353" s="117">
        <f>SUM(M354:M356)</f>
        <v>0</v>
      </c>
      <c r="N353" s="303">
        <f>SUM(N354:N356)</f>
        <v>0</v>
      </c>
      <c r="O353" s="350">
        <f t="shared" si="134"/>
        <v>0</v>
      </c>
    </row>
    <row r="354" spans="2:15" ht="14.25" x14ac:dyDescent="0.2">
      <c r="B354" s="9"/>
      <c r="C354" s="10"/>
      <c r="D354" s="10"/>
      <c r="E354" s="10"/>
      <c r="F354" s="83">
        <v>821200</v>
      </c>
      <c r="G354" s="95"/>
      <c r="H354" s="20" t="s">
        <v>14</v>
      </c>
      <c r="I354" s="118">
        <v>0</v>
      </c>
      <c r="J354" s="118">
        <v>0</v>
      </c>
      <c r="K354" s="112">
        <v>0</v>
      </c>
      <c r="L354" s="144"/>
      <c r="M354" s="118"/>
      <c r="N354" s="317">
        <f t="shared" ref="N354:N355" si="142">SUM(L354:M354)</f>
        <v>0</v>
      </c>
      <c r="O354" s="351" t="str">
        <f t="shared" si="134"/>
        <v/>
      </c>
    </row>
    <row r="355" spans="2:15" ht="14.25" x14ac:dyDescent="0.2">
      <c r="B355" s="9"/>
      <c r="C355" s="10"/>
      <c r="D355" s="10"/>
      <c r="E355" s="10"/>
      <c r="F355" s="83">
        <v>821300</v>
      </c>
      <c r="G355" s="95"/>
      <c r="H355" s="20" t="s">
        <v>15</v>
      </c>
      <c r="I355" s="118">
        <v>5000</v>
      </c>
      <c r="J355" s="118">
        <v>7596</v>
      </c>
      <c r="K355" s="112">
        <v>7215</v>
      </c>
      <c r="L355" s="144"/>
      <c r="M355" s="118"/>
      <c r="N355" s="317">
        <f t="shared" si="142"/>
        <v>0</v>
      </c>
      <c r="O355" s="351">
        <f t="shared" si="134"/>
        <v>0</v>
      </c>
    </row>
    <row r="356" spans="2:15" ht="14.25" x14ac:dyDescent="0.2">
      <c r="B356" s="9"/>
      <c r="C356" s="10"/>
      <c r="D356" s="10"/>
      <c r="E356" s="10"/>
      <c r="F356" s="83"/>
      <c r="G356" s="95"/>
      <c r="H356" s="20"/>
      <c r="I356" s="118"/>
      <c r="J356" s="118"/>
      <c r="K356" s="112"/>
      <c r="L356" s="144"/>
      <c r="M356" s="118"/>
      <c r="N356" s="304"/>
      <c r="O356" s="351" t="str">
        <f t="shared" si="134"/>
        <v/>
      </c>
    </row>
    <row r="357" spans="2:15" ht="15" x14ac:dyDescent="0.25">
      <c r="B357" s="11"/>
      <c r="C357" s="7"/>
      <c r="D357" s="7"/>
      <c r="E357" s="7"/>
      <c r="F357" s="82"/>
      <c r="G357" s="94"/>
      <c r="H357" s="21" t="s">
        <v>16</v>
      </c>
      <c r="I357" s="158" t="s">
        <v>526</v>
      </c>
      <c r="J357" s="158" t="s">
        <v>526</v>
      </c>
      <c r="K357" s="203" t="s">
        <v>582</v>
      </c>
      <c r="L357" s="202"/>
      <c r="M357" s="158"/>
      <c r="N357" s="302"/>
      <c r="O357" s="351"/>
    </row>
    <row r="358" spans="2:15" ht="15" x14ac:dyDescent="0.25">
      <c r="B358" s="11"/>
      <c r="C358" s="7"/>
      <c r="D358" s="7"/>
      <c r="E358" s="7"/>
      <c r="F358" s="82"/>
      <c r="G358" s="94"/>
      <c r="H358" s="7" t="s">
        <v>25</v>
      </c>
      <c r="I358" s="149">
        <f t="shared" ref="I358:K358" si="143">I333+I338+I341+I353</f>
        <v>919360</v>
      </c>
      <c r="J358" s="13">
        <f t="shared" si="143"/>
        <v>921956</v>
      </c>
      <c r="K358" s="80">
        <f t="shared" si="143"/>
        <v>427999</v>
      </c>
      <c r="L358" s="152">
        <f>L333+L338+L341+L353</f>
        <v>0</v>
      </c>
      <c r="M358" s="13">
        <f>M333+M338+M341+M353</f>
        <v>0</v>
      </c>
      <c r="N358" s="303">
        <f>N333+N338+N341+N353</f>
        <v>0</v>
      </c>
      <c r="O358" s="350">
        <f>IF(J358=0,"",N358/J358*100)</f>
        <v>0</v>
      </c>
    </row>
    <row r="359" spans="2:15" ht="15" x14ac:dyDescent="0.25">
      <c r="B359" s="11"/>
      <c r="C359" s="7"/>
      <c r="D359" s="7"/>
      <c r="E359" s="7"/>
      <c r="F359" s="82"/>
      <c r="G359" s="94"/>
      <c r="H359" s="7" t="s">
        <v>17</v>
      </c>
      <c r="I359" s="149">
        <f>I358+I327+I296+I265+I234+I203+I172</f>
        <v>10586240</v>
      </c>
      <c r="J359" s="13">
        <f t="shared" ref="J359:N359" si="144">J358+J327+J296+J265+J234+J203+J172</f>
        <v>10591432</v>
      </c>
      <c r="K359" s="80">
        <f t="shared" si="144"/>
        <v>5113997</v>
      </c>
      <c r="L359" s="152">
        <f t="shared" si="144"/>
        <v>0</v>
      </c>
      <c r="M359" s="13">
        <f t="shared" si="144"/>
        <v>0</v>
      </c>
      <c r="N359" s="303">
        <f t="shared" si="144"/>
        <v>0</v>
      </c>
      <c r="O359" s="350">
        <f>IF(J359=0,"",N359/J359*100)</f>
        <v>0</v>
      </c>
    </row>
    <row r="360" spans="2:15" ht="15" x14ac:dyDescent="0.25">
      <c r="B360" s="11"/>
      <c r="C360" s="7"/>
      <c r="D360" s="7"/>
      <c r="E360" s="7"/>
      <c r="F360" s="82"/>
      <c r="G360" s="94"/>
      <c r="H360" s="7" t="s">
        <v>18</v>
      </c>
      <c r="I360" s="13"/>
      <c r="J360" s="13"/>
      <c r="K360" s="80"/>
      <c r="L360" s="152"/>
      <c r="M360" s="13"/>
      <c r="N360" s="303"/>
      <c r="O360" s="350"/>
    </row>
    <row r="361" spans="2:15" ht="15" thickBot="1" x14ac:dyDescent="0.25">
      <c r="B361" s="14"/>
      <c r="C361" s="15"/>
      <c r="D361" s="15"/>
      <c r="E361" s="15"/>
      <c r="F361" s="84"/>
      <c r="G361" s="96"/>
      <c r="H361" s="15"/>
      <c r="I361" s="26"/>
      <c r="J361" s="26"/>
      <c r="K361" s="294"/>
      <c r="L361" s="153"/>
      <c r="M361" s="26"/>
      <c r="N361" s="318"/>
      <c r="O361" s="352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/>
  <dimension ref="B1:Q96"/>
  <sheetViews>
    <sheetView zoomScaleNormal="100" workbookViewId="0">
      <selection activeCell="I30" sqref="I30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36" customWidth="1"/>
    <col min="11" max="11" width="12.5703125" style="36" customWidth="1"/>
    <col min="12" max="13" width="14.7109375" style="36" customWidth="1"/>
    <col min="14" max="14" width="15.7109375" style="36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350</v>
      </c>
      <c r="C2" s="370"/>
      <c r="D2" s="370"/>
      <c r="E2" s="370"/>
      <c r="F2" s="370"/>
      <c r="G2" s="370"/>
      <c r="H2" s="370"/>
      <c r="I2" s="370"/>
      <c r="J2" s="394"/>
      <c r="K2" s="394"/>
      <c r="L2" s="394"/>
      <c r="M2" s="394"/>
      <c r="N2" s="394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51</v>
      </c>
      <c r="C7" s="6" t="s">
        <v>4</v>
      </c>
      <c r="D7" s="6" t="s">
        <v>5</v>
      </c>
      <c r="E7" s="173" t="s">
        <v>386</v>
      </c>
      <c r="F7" s="4"/>
      <c r="G7" s="4"/>
      <c r="H7" s="4"/>
      <c r="I7" s="159"/>
      <c r="J7" s="44"/>
      <c r="K7" s="295"/>
      <c r="L7" s="160"/>
      <c r="M7" s="44"/>
      <c r="N7" s="327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SUM(I9:I11)</f>
        <v>421380</v>
      </c>
      <c r="J8" s="117">
        <f t="shared" ref="J8" si="1">SUM(J9:J11)</f>
        <v>421380</v>
      </c>
      <c r="K8" s="113">
        <f>SUM(K9:K11)</f>
        <v>0</v>
      </c>
      <c r="L8" s="200">
        <f>SUM(L9:L11)</f>
        <v>0</v>
      </c>
      <c r="M8" s="117">
        <f>SUM(M9:M11)</f>
        <v>0</v>
      </c>
      <c r="N8" s="316">
        <f>SUM(N9:N11)</f>
        <v>0</v>
      </c>
      <c r="O8" s="350">
        <f t="shared" ref="O8:O34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8">
        <v>345080</v>
      </c>
      <c r="J9" s="118">
        <v>345080</v>
      </c>
      <c r="K9" s="112"/>
      <c r="L9" s="144"/>
      <c r="M9" s="118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8">
        <v>76300</v>
      </c>
      <c r="J10" s="118">
        <v>76300</v>
      </c>
      <c r="K10" s="112"/>
      <c r="L10" s="144"/>
      <c r="M10" s="118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5">
      <c r="B12" s="9"/>
      <c r="C12" s="10"/>
      <c r="D12" s="10"/>
      <c r="E12" s="10"/>
      <c r="F12" s="83"/>
      <c r="G12" s="95"/>
      <c r="H12" s="20"/>
      <c r="I12" s="117"/>
      <c r="J12" s="117"/>
      <c r="K12" s="113"/>
      <c r="L12" s="200"/>
      <c r="M12" s="117"/>
      <c r="N12" s="316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J13" si="4">I14</f>
        <v>37520</v>
      </c>
      <c r="J13" s="117">
        <f t="shared" si="4"/>
        <v>37520</v>
      </c>
      <c r="K13" s="113">
        <f>K14</f>
        <v>0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8">
        <v>37520</v>
      </c>
      <c r="J14" s="118">
        <v>37520</v>
      </c>
      <c r="K14" s="112"/>
      <c r="L14" s="144"/>
      <c r="M14" s="118"/>
      <c r="N14" s="317">
        <f>SUM(L14:M14)</f>
        <v>0</v>
      </c>
      <c r="O14" s="351">
        <f t="shared" si="2"/>
        <v>0</v>
      </c>
    </row>
    <row r="15" spans="2:17" ht="12.95" customHeight="1" x14ac:dyDescent="0.25">
      <c r="B15" s="9"/>
      <c r="C15" s="10"/>
      <c r="D15" s="10"/>
      <c r="E15" s="10"/>
      <c r="F15" s="83"/>
      <c r="G15" s="95"/>
      <c r="H15" s="20"/>
      <c r="I15" s="117"/>
      <c r="J15" s="117"/>
      <c r="K15" s="113"/>
      <c r="L15" s="200"/>
      <c r="M15" s="117"/>
      <c r="N15" s="303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4">
        <f t="shared" ref="I16:K16" si="5">SUM(I17:I26)</f>
        <v>29000</v>
      </c>
      <c r="J16" s="114">
        <f t="shared" ref="J16" si="6">SUM(J17:J26)</f>
        <v>29000</v>
      </c>
      <c r="K16" s="292">
        <f t="shared" si="5"/>
        <v>0</v>
      </c>
      <c r="L16" s="146">
        <f t="shared" ref="L16" si="7">SUM(L17:L26)</f>
        <v>0</v>
      </c>
      <c r="M16" s="117">
        <f>SUM(M17:M26)</f>
        <v>0</v>
      </c>
      <c r="N16" s="303">
        <f>SUM(N17:N26)</f>
        <v>0</v>
      </c>
      <c r="O16" s="350">
        <f t="shared" si="2"/>
        <v>0</v>
      </c>
    </row>
    <row r="17" spans="2:16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8">
        <v>2000</v>
      </c>
      <c r="J17" s="118">
        <v>2000</v>
      </c>
      <c r="K17" s="112"/>
      <c r="L17" s="144"/>
      <c r="M17" s="118"/>
      <c r="N17" s="317">
        <f t="shared" ref="N17:N26" si="8">SUM(L17:M17)</f>
        <v>0</v>
      </c>
      <c r="O17" s="351">
        <f t="shared" si="2"/>
        <v>0</v>
      </c>
    </row>
    <row r="18" spans="2:16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8">
        <v>0</v>
      </c>
      <c r="J18" s="118">
        <v>0</v>
      </c>
      <c r="K18" s="112">
        <v>0</v>
      </c>
      <c r="L18" s="144"/>
      <c r="M18" s="118"/>
      <c r="N18" s="317">
        <f t="shared" si="8"/>
        <v>0</v>
      </c>
      <c r="O18" s="351" t="str">
        <f t="shared" si="2"/>
        <v/>
      </c>
    </row>
    <row r="19" spans="2:16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8">
        <v>3000</v>
      </c>
      <c r="J19" s="118">
        <v>3000</v>
      </c>
      <c r="K19" s="112"/>
      <c r="L19" s="144"/>
      <c r="M19" s="118"/>
      <c r="N19" s="317">
        <f t="shared" si="8"/>
        <v>0</v>
      </c>
      <c r="O19" s="351">
        <f t="shared" si="2"/>
        <v>0</v>
      </c>
    </row>
    <row r="20" spans="2:16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8">
        <v>1500</v>
      </c>
      <c r="J20" s="118">
        <v>1500</v>
      </c>
      <c r="K20" s="112"/>
      <c r="L20" s="144"/>
      <c r="M20" s="118"/>
      <c r="N20" s="317">
        <f t="shared" si="8"/>
        <v>0</v>
      </c>
      <c r="O20" s="351">
        <f t="shared" si="2"/>
        <v>0</v>
      </c>
    </row>
    <row r="21" spans="2:16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8">
        <v>0</v>
      </c>
      <c r="J21" s="118">
        <v>0</v>
      </c>
      <c r="K21" s="112">
        <v>0</v>
      </c>
      <c r="L21" s="144"/>
      <c r="M21" s="118"/>
      <c r="N21" s="317">
        <f t="shared" si="8"/>
        <v>0</v>
      </c>
      <c r="O21" s="351" t="str">
        <f t="shared" si="2"/>
        <v/>
      </c>
    </row>
    <row r="22" spans="2:16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8">
        <v>0</v>
      </c>
      <c r="J22" s="118">
        <v>0</v>
      </c>
      <c r="K22" s="112">
        <v>0</v>
      </c>
      <c r="L22" s="144"/>
      <c r="M22" s="118"/>
      <c r="N22" s="317">
        <f t="shared" si="8"/>
        <v>0</v>
      </c>
      <c r="O22" s="351" t="str">
        <f t="shared" si="2"/>
        <v/>
      </c>
    </row>
    <row r="23" spans="2:16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8">
        <v>1500</v>
      </c>
      <c r="J23" s="118">
        <v>1500</v>
      </c>
      <c r="K23" s="112"/>
      <c r="L23" s="144"/>
      <c r="M23" s="118"/>
      <c r="N23" s="317">
        <f t="shared" si="8"/>
        <v>0</v>
      </c>
      <c r="O23" s="351">
        <f t="shared" si="2"/>
        <v>0</v>
      </c>
    </row>
    <row r="24" spans="2:16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8">
        <v>0</v>
      </c>
      <c r="J24" s="118">
        <v>0</v>
      </c>
      <c r="K24" s="112">
        <v>0</v>
      </c>
      <c r="L24" s="144"/>
      <c r="M24" s="118"/>
      <c r="N24" s="317">
        <f t="shared" si="8"/>
        <v>0</v>
      </c>
      <c r="O24" s="351" t="str">
        <f t="shared" si="2"/>
        <v/>
      </c>
    </row>
    <row r="25" spans="2:16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8">
        <v>21000</v>
      </c>
      <c r="J25" s="118">
        <v>21000</v>
      </c>
      <c r="K25" s="112"/>
      <c r="L25" s="144"/>
      <c r="M25" s="118"/>
      <c r="N25" s="317">
        <f t="shared" si="8"/>
        <v>0</v>
      </c>
      <c r="O25" s="351">
        <f t="shared" si="2"/>
        <v>0</v>
      </c>
      <c r="P25" s="41"/>
    </row>
    <row r="26" spans="2:16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8">
        <v>0</v>
      </c>
      <c r="J26" s="118">
        <v>0</v>
      </c>
      <c r="K26" s="112">
        <v>0</v>
      </c>
      <c r="L26" s="144"/>
      <c r="M26" s="118"/>
      <c r="N26" s="317">
        <f t="shared" si="8"/>
        <v>0</v>
      </c>
      <c r="O26" s="351" t="str">
        <f t="shared" si="2"/>
        <v/>
      </c>
    </row>
    <row r="27" spans="2:16" ht="12.95" customHeight="1" x14ac:dyDescent="0.25">
      <c r="B27" s="9"/>
      <c r="C27" s="10"/>
      <c r="D27" s="10"/>
      <c r="E27" s="10"/>
      <c r="F27" s="83"/>
      <c r="G27" s="95"/>
      <c r="H27" s="20"/>
      <c r="I27" s="117"/>
      <c r="J27" s="117"/>
      <c r="K27" s="113"/>
      <c r="L27" s="200"/>
      <c r="M27" s="117"/>
      <c r="N27" s="303"/>
      <c r="O27" s="351" t="str">
        <f t="shared" si="2"/>
        <v/>
      </c>
    </row>
    <row r="28" spans="2:16" s="1" customFormat="1" ht="12.95" customHeight="1" x14ac:dyDescent="0.25">
      <c r="B28" s="11"/>
      <c r="C28" s="7"/>
      <c r="D28" s="7"/>
      <c r="E28" s="7"/>
      <c r="F28" s="82">
        <v>614000</v>
      </c>
      <c r="G28" s="94"/>
      <c r="H28" s="21" t="s">
        <v>84</v>
      </c>
      <c r="I28" s="117">
        <f t="shared" ref="I28:J28" si="9">SUM(I29:I29)</f>
        <v>2000000</v>
      </c>
      <c r="J28" s="117">
        <f t="shared" si="9"/>
        <v>2000000</v>
      </c>
      <c r="K28" s="297">
        <f>SUM(K29:K29)</f>
        <v>0</v>
      </c>
      <c r="L28" s="208">
        <f>SUM(L29:L29)</f>
        <v>0</v>
      </c>
      <c r="M28" s="117">
        <f>SUM(M29:M29)</f>
        <v>0</v>
      </c>
      <c r="N28" s="303">
        <f>SUM(N29:N29)</f>
        <v>0</v>
      </c>
      <c r="O28" s="350">
        <f t="shared" si="2"/>
        <v>0</v>
      </c>
    </row>
    <row r="29" spans="2:16" ht="12.95" customHeight="1" x14ac:dyDescent="0.2">
      <c r="B29" s="9"/>
      <c r="C29" s="10"/>
      <c r="D29" s="10"/>
      <c r="E29" s="10"/>
      <c r="F29" s="83">
        <v>614200</v>
      </c>
      <c r="G29" s="95" t="s">
        <v>305</v>
      </c>
      <c r="H29" s="234" t="s">
        <v>469</v>
      </c>
      <c r="I29" s="118">
        <v>2000000</v>
      </c>
      <c r="J29" s="118">
        <v>2000000</v>
      </c>
      <c r="K29" s="112"/>
      <c r="L29" s="144"/>
      <c r="M29" s="118"/>
      <c r="N29" s="317">
        <f>SUM(L29:M29)</f>
        <v>0</v>
      </c>
      <c r="O29" s="351">
        <f t="shared" si="2"/>
        <v>0</v>
      </c>
    </row>
    <row r="30" spans="2:16" ht="12.95" customHeight="1" x14ac:dyDescent="0.2">
      <c r="B30" s="9"/>
      <c r="C30" s="10"/>
      <c r="D30" s="10"/>
      <c r="E30" s="10"/>
      <c r="F30" s="83"/>
      <c r="G30" s="95"/>
      <c r="H30" s="20"/>
      <c r="I30" s="118"/>
      <c r="J30" s="118"/>
      <c r="K30" s="112"/>
      <c r="L30" s="144"/>
      <c r="M30" s="118"/>
      <c r="N30" s="304"/>
      <c r="O30" s="351" t="str">
        <f t="shared" si="2"/>
        <v/>
      </c>
    </row>
    <row r="31" spans="2:16" s="1" customFormat="1" ht="12.95" customHeight="1" x14ac:dyDescent="0.25">
      <c r="B31" s="11"/>
      <c r="C31" s="7"/>
      <c r="D31" s="7"/>
      <c r="E31" s="7"/>
      <c r="F31" s="82">
        <v>821000</v>
      </c>
      <c r="G31" s="94"/>
      <c r="H31" s="21" t="s">
        <v>13</v>
      </c>
      <c r="I31" s="117">
        <f t="shared" ref="I31:J31" si="10">SUM(I32:I33)</f>
        <v>6000</v>
      </c>
      <c r="J31" s="117">
        <f t="shared" si="10"/>
        <v>6000</v>
      </c>
      <c r="K31" s="113">
        <f t="shared" ref="K31" si="11">SUM(K32:K33)</f>
        <v>0</v>
      </c>
      <c r="L31" s="200">
        <f t="shared" ref="L31" si="12">SUM(L32:L33)</f>
        <v>0</v>
      </c>
      <c r="M31" s="117">
        <f>SUM(M32:M33)</f>
        <v>0</v>
      </c>
      <c r="N31" s="303">
        <f>SUM(N32:N33)</f>
        <v>0</v>
      </c>
      <c r="O31" s="351">
        <f t="shared" si="2"/>
        <v>0</v>
      </c>
    </row>
    <row r="32" spans="2:16" ht="12.95" customHeight="1" x14ac:dyDescent="0.2">
      <c r="B32" s="9"/>
      <c r="C32" s="10"/>
      <c r="D32" s="10"/>
      <c r="E32" s="10"/>
      <c r="F32" s="83">
        <v>821200</v>
      </c>
      <c r="G32" s="95"/>
      <c r="H32" s="20" t="s">
        <v>14</v>
      </c>
      <c r="I32" s="118">
        <v>0</v>
      </c>
      <c r="J32" s="118">
        <v>0</v>
      </c>
      <c r="K32" s="112">
        <v>0</v>
      </c>
      <c r="L32" s="144"/>
      <c r="M32" s="118"/>
      <c r="N32" s="317">
        <f t="shared" ref="N32:N33" si="13">SUM(L32:M32)</f>
        <v>0</v>
      </c>
      <c r="O32" s="351" t="str">
        <f t="shared" si="2"/>
        <v/>
      </c>
    </row>
    <row r="33" spans="2:15" ht="12.95" customHeight="1" x14ac:dyDescent="0.2">
      <c r="B33" s="9"/>
      <c r="C33" s="10"/>
      <c r="D33" s="10"/>
      <c r="E33" s="10"/>
      <c r="F33" s="83">
        <v>821300</v>
      </c>
      <c r="G33" s="95"/>
      <c r="H33" s="20" t="s">
        <v>15</v>
      </c>
      <c r="I33" s="118">
        <v>6000</v>
      </c>
      <c r="J33" s="118">
        <v>6000</v>
      </c>
      <c r="K33" s="112"/>
      <c r="L33" s="144"/>
      <c r="M33" s="118"/>
      <c r="N33" s="317">
        <f t="shared" si="13"/>
        <v>0</v>
      </c>
      <c r="O33" s="351">
        <f t="shared" si="2"/>
        <v>0</v>
      </c>
    </row>
    <row r="34" spans="2:15" ht="12.95" customHeight="1" x14ac:dyDescent="0.2">
      <c r="B34" s="9"/>
      <c r="C34" s="10"/>
      <c r="D34" s="10"/>
      <c r="E34" s="10"/>
      <c r="F34" s="83"/>
      <c r="G34" s="95"/>
      <c r="H34" s="20"/>
      <c r="I34" s="118"/>
      <c r="J34" s="118"/>
      <c r="K34" s="112"/>
      <c r="L34" s="144"/>
      <c r="M34" s="118"/>
      <c r="N34" s="304"/>
      <c r="O34" s="351" t="str">
        <f t="shared" si="2"/>
        <v/>
      </c>
    </row>
    <row r="35" spans="2:15" s="1" customFormat="1" ht="12.95" customHeight="1" x14ac:dyDescent="0.25">
      <c r="B35" s="11"/>
      <c r="C35" s="7"/>
      <c r="D35" s="7"/>
      <c r="E35" s="7"/>
      <c r="F35" s="82"/>
      <c r="G35" s="94"/>
      <c r="H35" s="21" t="s">
        <v>16</v>
      </c>
      <c r="I35" s="158" t="s">
        <v>518</v>
      </c>
      <c r="J35" s="158" t="s">
        <v>518</v>
      </c>
      <c r="K35" s="203"/>
      <c r="L35" s="202"/>
      <c r="M35" s="117"/>
      <c r="N35" s="302"/>
      <c r="O35" s="351"/>
    </row>
    <row r="36" spans="2:15" s="1" customFormat="1" ht="12.95" customHeight="1" x14ac:dyDescent="0.25">
      <c r="B36" s="11"/>
      <c r="C36" s="7"/>
      <c r="D36" s="7"/>
      <c r="E36" s="7"/>
      <c r="F36" s="82"/>
      <c r="G36" s="94"/>
      <c r="H36" s="7" t="s">
        <v>25</v>
      </c>
      <c r="I36" s="13">
        <f t="shared" ref="I36:N36" si="14">I8+I13+I16+I28+I31</f>
        <v>2493900</v>
      </c>
      <c r="J36" s="13">
        <f t="shared" si="14"/>
        <v>2493900</v>
      </c>
      <c r="K36" s="80">
        <f t="shared" ref="K36" si="15">K8+K13+K16+K28+K31</f>
        <v>0</v>
      </c>
      <c r="L36" s="152">
        <f t="shared" si="14"/>
        <v>0</v>
      </c>
      <c r="M36" s="13">
        <f t="shared" si="14"/>
        <v>0</v>
      </c>
      <c r="N36" s="303">
        <f t="shared" si="14"/>
        <v>0</v>
      </c>
      <c r="O36" s="350">
        <f>IF(J36=0,"",N36/J36*100)</f>
        <v>0</v>
      </c>
    </row>
    <row r="37" spans="2:15" s="1" customFormat="1" ht="12.95" customHeight="1" x14ac:dyDescent="0.25">
      <c r="B37" s="11"/>
      <c r="C37" s="7"/>
      <c r="D37" s="7"/>
      <c r="E37" s="7"/>
      <c r="F37" s="82"/>
      <c r="G37" s="94"/>
      <c r="H37" s="7" t="s">
        <v>17</v>
      </c>
      <c r="I37" s="13">
        <f t="shared" ref="I37:K38" si="16">I36</f>
        <v>2493900</v>
      </c>
      <c r="J37" s="13">
        <f t="shared" si="16"/>
        <v>2493900</v>
      </c>
      <c r="K37" s="80">
        <f t="shared" si="16"/>
        <v>0</v>
      </c>
      <c r="L37" s="152">
        <f t="shared" ref="L37:N38" si="17">L36</f>
        <v>0</v>
      </c>
      <c r="M37" s="13">
        <f t="shared" si="17"/>
        <v>0</v>
      </c>
      <c r="N37" s="303">
        <f t="shared" si="17"/>
        <v>0</v>
      </c>
      <c r="O37" s="350">
        <f>IF(J37=0,"",N37/J37*100)</f>
        <v>0</v>
      </c>
    </row>
    <row r="38" spans="2:15" s="1" customFormat="1" ht="12.95" customHeight="1" x14ac:dyDescent="0.25">
      <c r="B38" s="11"/>
      <c r="C38" s="7"/>
      <c r="D38" s="7"/>
      <c r="E38" s="7"/>
      <c r="F38" s="82"/>
      <c r="G38" s="94"/>
      <c r="H38" s="7" t="s">
        <v>18</v>
      </c>
      <c r="I38" s="13">
        <f t="shared" si="16"/>
        <v>2493900</v>
      </c>
      <c r="J38" s="13">
        <f t="shared" si="16"/>
        <v>2493900</v>
      </c>
      <c r="K38" s="80">
        <f t="shared" si="16"/>
        <v>0</v>
      </c>
      <c r="L38" s="152">
        <f t="shared" si="17"/>
        <v>0</v>
      </c>
      <c r="M38" s="13">
        <f t="shared" si="17"/>
        <v>0</v>
      </c>
      <c r="N38" s="303">
        <f t="shared" si="17"/>
        <v>0</v>
      </c>
      <c r="O38" s="350">
        <f>IF(J38=0,"",N38/J38*100)</f>
        <v>0</v>
      </c>
    </row>
    <row r="39" spans="2:15" ht="12.95" customHeight="1" thickBot="1" x14ac:dyDescent="0.25">
      <c r="B39" s="14"/>
      <c r="C39" s="15"/>
      <c r="D39" s="15"/>
      <c r="E39" s="15"/>
      <c r="F39" s="84"/>
      <c r="G39" s="96"/>
      <c r="H39" s="15"/>
      <c r="I39" s="26"/>
      <c r="J39" s="26"/>
      <c r="K39" s="294"/>
      <c r="L39" s="153"/>
      <c r="M39" s="26"/>
      <c r="N39" s="318"/>
      <c r="O39" s="352"/>
    </row>
    <row r="40" spans="2:15" ht="12.95" customHeight="1" x14ac:dyDescent="0.2">
      <c r="F40" s="85"/>
      <c r="G40" s="97"/>
      <c r="L40" s="355"/>
      <c r="N40" s="126"/>
    </row>
    <row r="41" spans="2:15" ht="12.95" customHeight="1" x14ac:dyDescent="0.2">
      <c r="F41" s="85"/>
      <c r="G41" s="97"/>
      <c r="N41" s="126"/>
    </row>
    <row r="42" spans="2:15" ht="12.95" customHeight="1" x14ac:dyDescent="0.2">
      <c r="F42" s="85"/>
      <c r="G42" s="97"/>
      <c r="N42" s="126"/>
    </row>
    <row r="43" spans="2:15" ht="12.95" customHeight="1" x14ac:dyDescent="0.2">
      <c r="F43" s="85"/>
      <c r="G43" s="97"/>
      <c r="N43" s="126"/>
    </row>
    <row r="44" spans="2:15" ht="12.95" customHeight="1" x14ac:dyDescent="0.2">
      <c r="F44" s="85"/>
      <c r="G44" s="97"/>
      <c r="N44" s="126"/>
    </row>
    <row r="45" spans="2:15" ht="12.95" customHeight="1" x14ac:dyDescent="0.2">
      <c r="F45" s="85"/>
      <c r="G45" s="97"/>
      <c r="N45" s="126"/>
    </row>
    <row r="46" spans="2:15" ht="12.95" customHeight="1" x14ac:dyDescent="0.2">
      <c r="F46" s="85"/>
      <c r="G46" s="97"/>
      <c r="N46" s="126"/>
    </row>
    <row r="47" spans="2:15" ht="12.95" customHeight="1" x14ac:dyDescent="0.2">
      <c r="F47" s="85"/>
      <c r="G47" s="97"/>
      <c r="N47" s="126"/>
    </row>
    <row r="48" spans="2:15" ht="12.95" customHeight="1" x14ac:dyDescent="0.2">
      <c r="F48" s="85"/>
      <c r="G48" s="97"/>
      <c r="N48" s="126"/>
    </row>
    <row r="49" spans="6:14" ht="12.95" customHeight="1" x14ac:dyDescent="0.2">
      <c r="F49" s="85"/>
      <c r="G49" s="97"/>
      <c r="N49" s="126"/>
    </row>
    <row r="50" spans="6:14" ht="12.95" customHeight="1" x14ac:dyDescent="0.2">
      <c r="F50" s="85"/>
      <c r="G50" s="97"/>
      <c r="N50" s="126"/>
    </row>
    <row r="51" spans="6:14" ht="12.95" customHeight="1" x14ac:dyDescent="0.2">
      <c r="F51" s="85"/>
      <c r="G51" s="97"/>
      <c r="N51" s="126"/>
    </row>
    <row r="52" spans="6:14" ht="12.95" customHeight="1" x14ac:dyDescent="0.2">
      <c r="F52" s="85"/>
      <c r="G52" s="97"/>
      <c r="N52" s="126"/>
    </row>
    <row r="53" spans="6:14" ht="12.95" customHeight="1" x14ac:dyDescent="0.2">
      <c r="F53" s="85"/>
      <c r="G53" s="97"/>
      <c r="N53" s="126"/>
    </row>
    <row r="54" spans="6:14" ht="12.95" customHeight="1" x14ac:dyDescent="0.2">
      <c r="F54" s="85"/>
      <c r="G54" s="97"/>
      <c r="N54" s="126"/>
    </row>
    <row r="55" spans="6:14" ht="12.95" customHeight="1" x14ac:dyDescent="0.2">
      <c r="F55" s="85"/>
      <c r="G55" s="97"/>
      <c r="N55" s="126"/>
    </row>
    <row r="56" spans="6:14" ht="12.95" customHeight="1" x14ac:dyDescent="0.2">
      <c r="F56" s="85"/>
      <c r="G56" s="97"/>
      <c r="N56" s="126"/>
    </row>
    <row r="57" spans="6:14" ht="12.95" customHeight="1" x14ac:dyDescent="0.2">
      <c r="F57" s="85"/>
      <c r="G57" s="97"/>
      <c r="N57" s="126"/>
    </row>
    <row r="58" spans="6:14" ht="12.95" customHeight="1" x14ac:dyDescent="0.2">
      <c r="F58" s="85"/>
      <c r="G58" s="97"/>
      <c r="N58" s="126"/>
    </row>
    <row r="59" spans="6:14" ht="12.95" customHeight="1" x14ac:dyDescent="0.2">
      <c r="F59" s="85"/>
      <c r="G59" s="97"/>
      <c r="N59" s="126"/>
    </row>
    <row r="60" spans="6:14" ht="17.100000000000001" customHeight="1" x14ac:dyDescent="0.2">
      <c r="F60" s="85"/>
      <c r="G60" s="97"/>
      <c r="N60" s="126"/>
    </row>
    <row r="61" spans="6:14" ht="14.25" x14ac:dyDescent="0.2">
      <c r="F61" s="85"/>
      <c r="G61" s="97"/>
      <c r="N61" s="126"/>
    </row>
    <row r="62" spans="6:14" ht="14.25" x14ac:dyDescent="0.2">
      <c r="F62" s="85"/>
      <c r="G62" s="97"/>
      <c r="N62" s="126"/>
    </row>
    <row r="63" spans="6:14" ht="14.25" x14ac:dyDescent="0.2">
      <c r="F63" s="85"/>
      <c r="G63" s="97"/>
      <c r="N63" s="126"/>
    </row>
    <row r="64" spans="6:14" ht="14.25" x14ac:dyDescent="0.2">
      <c r="F64" s="85"/>
      <c r="G64" s="97"/>
      <c r="N64" s="126"/>
    </row>
    <row r="65" spans="6:14" ht="14.25" x14ac:dyDescent="0.2">
      <c r="F65" s="85"/>
      <c r="G65" s="97"/>
      <c r="N65" s="126"/>
    </row>
    <row r="66" spans="6:14" ht="14.25" x14ac:dyDescent="0.2">
      <c r="F66" s="85"/>
      <c r="G66" s="97"/>
      <c r="N66" s="126"/>
    </row>
    <row r="67" spans="6:14" ht="14.25" x14ac:dyDescent="0.2">
      <c r="F67" s="85"/>
      <c r="G67" s="97"/>
      <c r="N67" s="126"/>
    </row>
    <row r="68" spans="6:14" ht="14.25" x14ac:dyDescent="0.2">
      <c r="F68" s="85"/>
      <c r="G68" s="97"/>
      <c r="N68" s="126"/>
    </row>
    <row r="69" spans="6:14" ht="14.25" x14ac:dyDescent="0.2">
      <c r="F69" s="85"/>
      <c r="G69" s="97"/>
      <c r="N69" s="126"/>
    </row>
    <row r="70" spans="6:14" ht="14.25" x14ac:dyDescent="0.2">
      <c r="F70" s="85"/>
      <c r="G70" s="97"/>
      <c r="N70" s="126"/>
    </row>
    <row r="71" spans="6:14" ht="14.25" x14ac:dyDescent="0.2">
      <c r="F71" s="85"/>
      <c r="G71" s="97"/>
      <c r="N71" s="126"/>
    </row>
    <row r="72" spans="6:14" ht="14.25" x14ac:dyDescent="0.2">
      <c r="F72" s="85"/>
      <c r="G72" s="97"/>
      <c r="N72" s="126"/>
    </row>
    <row r="73" spans="6:14" ht="14.25" x14ac:dyDescent="0.2">
      <c r="F73" s="85"/>
      <c r="G73" s="97"/>
      <c r="N73" s="126"/>
    </row>
    <row r="74" spans="6:14" ht="14.25" x14ac:dyDescent="0.2">
      <c r="F74" s="85"/>
      <c r="G74" s="85"/>
      <c r="N74" s="126"/>
    </row>
    <row r="75" spans="6:14" ht="14.25" x14ac:dyDescent="0.2">
      <c r="F75" s="85"/>
      <c r="G75" s="85"/>
      <c r="N75" s="126"/>
    </row>
    <row r="76" spans="6:14" ht="14.25" x14ac:dyDescent="0.2">
      <c r="F76" s="85"/>
      <c r="G76" s="85"/>
      <c r="N76" s="126"/>
    </row>
    <row r="77" spans="6:14" ht="14.25" x14ac:dyDescent="0.2">
      <c r="F77" s="85"/>
      <c r="G77" s="85"/>
      <c r="N77" s="126"/>
    </row>
    <row r="78" spans="6:14" ht="14.25" x14ac:dyDescent="0.2">
      <c r="F78" s="85"/>
      <c r="G78" s="85"/>
      <c r="N78" s="126"/>
    </row>
    <row r="79" spans="6:14" ht="14.25" x14ac:dyDescent="0.2">
      <c r="F79" s="85"/>
      <c r="G79" s="85"/>
      <c r="N79" s="126"/>
    </row>
    <row r="80" spans="6:14" ht="14.25" x14ac:dyDescent="0.2">
      <c r="F80" s="85"/>
      <c r="G80" s="85"/>
      <c r="N80" s="126"/>
    </row>
    <row r="81" spans="6:14" ht="14.25" x14ac:dyDescent="0.2">
      <c r="F81" s="85"/>
      <c r="G81" s="85"/>
      <c r="N81" s="126"/>
    </row>
    <row r="82" spans="6:14" ht="14.25" x14ac:dyDescent="0.2">
      <c r="F82" s="85"/>
      <c r="G82" s="85"/>
      <c r="N82" s="126"/>
    </row>
    <row r="83" spans="6:14" ht="14.25" x14ac:dyDescent="0.2">
      <c r="F83" s="85"/>
      <c r="G83" s="85"/>
      <c r="N83" s="126"/>
    </row>
    <row r="84" spans="6:14" ht="14.25" x14ac:dyDescent="0.2">
      <c r="F84" s="85"/>
      <c r="G84" s="85"/>
      <c r="N84" s="126"/>
    </row>
    <row r="85" spans="6:14" ht="14.25" x14ac:dyDescent="0.2">
      <c r="F85" s="85"/>
      <c r="G85" s="85"/>
      <c r="N85" s="126"/>
    </row>
    <row r="86" spans="6:14" ht="14.25" x14ac:dyDescent="0.2">
      <c r="F86" s="85"/>
      <c r="G86" s="85"/>
      <c r="N86" s="126"/>
    </row>
    <row r="87" spans="6:14" ht="14.25" x14ac:dyDescent="0.2">
      <c r="F87" s="85"/>
      <c r="G87" s="85"/>
      <c r="N87" s="126"/>
    </row>
    <row r="88" spans="6:14" ht="14.25" x14ac:dyDescent="0.2">
      <c r="F88" s="85"/>
      <c r="G88" s="85"/>
      <c r="N88" s="126"/>
    </row>
    <row r="89" spans="6:14" ht="14.25" x14ac:dyDescent="0.2">
      <c r="F89" s="85"/>
      <c r="G89" s="85"/>
      <c r="N89" s="126"/>
    </row>
    <row r="90" spans="6:14" ht="14.25" x14ac:dyDescent="0.2">
      <c r="F90" s="85"/>
      <c r="G90" s="85"/>
      <c r="N90" s="126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/>
  <dimension ref="B1:Q96"/>
  <sheetViews>
    <sheetView zoomScaleNormal="100" workbookViewId="0">
      <selection activeCell="K24" sqref="K24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360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52</v>
      </c>
      <c r="C7" s="6" t="s">
        <v>4</v>
      </c>
      <c r="D7" s="6" t="s">
        <v>5</v>
      </c>
      <c r="E7" s="173" t="s">
        <v>384</v>
      </c>
      <c r="F7" s="4"/>
      <c r="G7" s="4"/>
      <c r="H7" s="4"/>
      <c r="I7" s="148"/>
      <c r="J7" s="4"/>
      <c r="K7" s="43"/>
      <c r="L7" s="3"/>
      <c r="M7" s="4"/>
      <c r="N7" s="315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SUM(I9:I11)</f>
        <v>138810</v>
      </c>
      <c r="J8" s="117">
        <f t="shared" ref="J8" si="1">SUM(J9:J11)</f>
        <v>138810</v>
      </c>
      <c r="K8" s="113">
        <f>SUM(K9:K11)</f>
        <v>0</v>
      </c>
      <c r="L8" s="200">
        <f>SUM(L9:L11)</f>
        <v>0</v>
      </c>
      <c r="M8" s="117">
        <f>SUM(M9:M11)</f>
        <v>0</v>
      </c>
      <c r="N8" s="316">
        <f>SUM(N9:N11)</f>
        <v>0</v>
      </c>
      <c r="O8" s="350">
        <f t="shared" ref="O8:O31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5">
        <v>123660</v>
      </c>
      <c r="J9" s="115">
        <v>123660</v>
      </c>
      <c r="K9" s="110"/>
      <c r="L9" s="143"/>
      <c r="M9" s="115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5">
        <v>15150</v>
      </c>
      <c r="J10" s="115">
        <v>15150</v>
      </c>
      <c r="K10" s="110"/>
      <c r="L10" s="143"/>
      <c r="M10" s="115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">
      <c r="B12" s="9"/>
      <c r="C12" s="10"/>
      <c r="D12" s="10"/>
      <c r="E12" s="10"/>
      <c r="F12" s="83"/>
      <c r="G12" s="95"/>
      <c r="H12" s="20"/>
      <c r="I12" s="115"/>
      <c r="J12" s="115"/>
      <c r="K12" s="110"/>
      <c r="L12" s="143"/>
      <c r="M12" s="115"/>
      <c r="N12" s="317"/>
      <c r="O12" s="351" t="str">
        <f t="shared" si="2"/>
        <v/>
      </c>
    </row>
    <row r="13" spans="2:17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J13" si="4">I14</f>
        <v>13160</v>
      </c>
      <c r="J13" s="117">
        <f t="shared" si="4"/>
        <v>13160</v>
      </c>
      <c r="K13" s="113">
        <f>K14</f>
        <v>0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s="1" customFormat="1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5">
        <v>13160</v>
      </c>
      <c r="J14" s="115">
        <v>13160</v>
      </c>
      <c r="K14" s="110"/>
      <c r="L14" s="143"/>
      <c r="M14" s="115"/>
      <c r="N14" s="317">
        <f>SUM(L14:M14)</f>
        <v>0</v>
      </c>
      <c r="O14" s="351">
        <f t="shared" si="2"/>
        <v>0</v>
      </c>
    </row>
    <row r="15" spans="2:17" ht="12.95" customHeight="1" x14ac:dyDescent="0.2">
      <c r="B15" s="9"/>
      <c r="C15" s="10"/>
      <c r="D15" s="10"/>
      <c r="E15" s="10"/>
      <c r="F15" s="83"/>
      <c r="G15" s="95"/>
      <c r="H15" s="20"/>
      <c r="I15" s="115"/>
      <c r="J15" s="115"/>
      <c r="K15" s="110"/>
      <c r="L15" s="143"/>
      <c r="M15" s="115"/>
      <c r="N15" s="304"/>
      <c r="O15" s="351" t="str">
        <f t="shared" si="2"/>
        <v/>
      </c>
    </row>
    <row r="16" spans="2:17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" si="5">SUM(I17:I26)</f>
        <v>28500</v>
      </c>
      <c r="J16" s="119">
        <f t="shared" ref="J16" si="6">SUM(J17:J26)</f>
        <v>28500</v>
      </c>
      <c r="K16" s="111">
        <f>SUM(K17:K26)</f>
        <v>0</v>
      </c>
      <c r="L16" s="201">
        <f>SUM(L17:L26)</f>
        <v>0</v>
      </c>
      <c r="M16" s="119">
        <f>SUM(M17:M26)</f>
        <v>0</v>
      </c>
      <c r="N16" s="303">
        <f>SUM(N17:N26)</f>
        <v>0</v>
      </c>
      <c r="O16" s="350">
        <f t="shared" si="2"/>
        <v>0</v>
      </c>
    </row>
    <row r="17" spans="2:15" s="1" customFormat="1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5">
        <v>500</v>
      </c>
      <c r="J17" s="115">
        <v>500</v>
      </c>
      <c r="K17" s="110">
        <v>0</v>
      </c>
      <c r="L17" s="143"/>
      <c r="M17" s="115"/>
      <c r="N17" s="317">
        <f t="shared" ref="N17:N26" si="7">SUM(L17:M17)</f>
        <v>0</v>
      </c>
      <c r="O17" s="351">
        <f t="shared" si="2"/>
        <v>0</v>
      </c>
    </row>
    <row r="18" spans="2:15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5">
        <v>9000</v>
      </c>
      <c r="J18" s="115">
        <v>9000</v>
      </c>
      <c r="K18" s="110"/>
      <c r="L18" s="143"/>
      <c r="M18" s="115"/>
      <c r="N18" s="317">
        <f t="shared" si="7"/>
        <v>0</v>
      </c>
      <c r="O18" s="351">
        <f t="shared" si="2"/>
        <v>0</v>
      </c>
    </row>
    <row r="19" spans="2:15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5">
        <v>3300</v>
      </c>
      <c r="J19" s="115">
        <v>3300</v>
      </c>
      <c r="K19" s="110"/>
      <c r="L19" s="143"/>
      <c r="M19" s="115"/>
      <c r="N19" s="317">
        <f t="shared" si="7"/>
        <v>0</v>
      </c>
      <c r="O19" s="351">
        <f t="shared" si="2"/>
        <v>0</v>
      </c>
    </row>
    <row r="20" spans="2:15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5">
        <v>1100</v>
      </c>
      <c r="J20" s="115">
        <v>1100</v>
      </c>
      <c r="K20" s="110"/>
      <c r="L20" s="143"/>
      <c r="M20" s="115"/>
      <c r="N20" s="317">
        <f t="shared" si="7"/>
        <v>0</v>
      </c>
      <c r="O20" s="351">
        <f t="shared" si="2"/>
        <v>0</v>
      </c>
    </row>
    <row r="21" spans="2:15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5">
        <v>0</v>
      </c>
      <c r="J21" s="115">
        <v>0</v>
      </c>
      <c r="K21" s="110">
        <v>0</v>
      </c>
      <c r="L21" s="143"/>
      <c r="M21" s="115"/>
      <c r="N21" s="317">
        <f t="shared" si="7"/>
        <v>0</v>
      </c>
      <c r="O21" s="351" t="str">
        <f t="shared" si="2"/>
        <v/>
      </c>
    </row>
    <row r="22" spans="2:15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5">
        <v>0</v>
      </c>
      <c r="J22" s="115">
        <v>0</v>
      </c>
      <c r="K22" s="110">
        <v>0</v>
      </c>
      <c r="L22" s="143"/>
      <c r="M22" s="115"/>
      <c r="N22" s="317">
        <f t="shared" si="7"/>
        <v>0</v>
      </c>
      <c r="O22" s="351" t="str">
        <f t="shared" si="2"/>
        <v/>
      </c>
    </row>
    <row r="23" spans="2:15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5">
        <v>1100</v>
      </c>
      <c r="J23" s="115">
        <v>1100</v>
      </c>
      <c r="K23" s="110"/>
      <c r="L23" s="143"/>
      <c r="M23" s="115"/>
      <c r="N23" s="317">
        <f t="shared" si="7"/>
        <v>0</v>
      </c>
      <c r="O23" s="351">
        <f t="shared" si="2"/>
        <v>0</v>
      </c>
    </row>
    <row r="24" spans="2:15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5">
        <v>0</v>
      </c>
      <c r="J24" s="115">
        <v>0</v>
      </c>
      <c r="K24" s="110">
        <v>0</v>
      </c>
      <c r="L24" s="143"/>
      <c r="M24" s="115"/>
      <c r="N24" s="317">
        <f t="shared" si="7"/>
        <v>0</v>
      </c>
      <c r="O24" s="351" t="str">
        <f t="shared" si="2"/>
        <v/>
      </c>
    </row>
    <row r="25" spans="2:15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5">
        <v>13500</v>
      </c>
      <c r="J25" s="115">
        <v>13500</v>
      </c>
      <c r="K25" s="110"/>
      <c r="L25" s="143"/>
      <c r="M25" s="115"/>
      <c r="N25" s="317">
        <f t="shared" si="7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5">
        <v>0</v>
      </c>
      <c r="J26" s="115">
        <v>0</v>
      </c>
      <c r="K26" s="110">
        <v>0</v>
      </c>
      <c r="L26" s="143"/>
      <c r="M26" s="115"/>
      <c r="N26" s="317">
        <f t="shared" si="7"/>
        <v>0</v>
      </c>
      <c r="O26" s="351" t="str">
        <f t="shared" si="2"/>
        <v/>
      </c>
    </row>
    <row r="27" spans="2:15" ht="12.95" customHeight="1" x14ac:dyDescent="0.25">
      <c r="B27" s="11"/>
      <c r="C27" s="7"/>
      <c r="D27" s="7"/>
      <c r="E27" s="7"/>
      <c r="F27" s="82"/>
      <c r="G27" s="94"/>
      <c r="H27" s="21"/>
      <c r="I27" s="117"/>
      <c r="J27" s="117"/>
      <c r="K27" s="113"/>
      <c r="L27" s="200"/>
      <c r="M27" s="117"/>
      <c r="N27" s="303"/>
      <c r="O27" s="351" t="str">
        <f t="shared" si="2"/>
        <v/>
      </c>
    </row>
    <row r="28" spans="2:15" ht="12.95" customHeight="1" x14ac:dyDescent="0.25">
      <c r="B28" s="11"/>
      <c r="C28" s="7"/>
      <c r="D28" s="7"/>
      <c r="E28" s="7"/>
      <c r="F28" s="82">
        <v>821000</v>
      </c>
      <c r="G28" s="94"/>
      <c r="H28" s="21" t="s">
        <v>13</v>
      </c>
      <c r="I28" s="117">
        <f t="shared" ref="I28" si="8">SUM(I29:I30)</f>
        <v>0</v>
      </c>
      <c r="J28" s="117">
        <f t="shared" ref="J28" si="9">SUM(J29:J30)</f>
        <v>0</v>
      </c>
      <c r="K28" s="113">
        <f>SUM(K29:K30)</f>
        <v>0</v>
      </c>
      <c r="L28" s="200">
        <f>SUM(L29:L30)</f>
        <v>0</v>
      </c>
      <c r="M28" s="117">
        <f>SUM(M29:M30)</f>
        <v>0</v>
      </c>
      <c r="N28" s="303">
        <f>SUM(N29:N30)</f>
        <v>0</v>
      </c>
      <c r="O28" s="350" t="str">
        <f t="shared" si="2"/>
        <v/>
      </c>
    </row>
    <row r="29" spans="2:15" s="1" customFormat="1" ht="12.95" customHeight="1" x14ac:dyDescent="0.2">
      <c r="B29" s="9"/>
      <c r="C29" s="10"/>
      <c r="D29" s="10"/>
      <c r="E29" s="10"/>
      <c r="F29" s="83">
        <v>821200</v>
      </c>
      <c r="G29" s="95"/>
      <c r="H29" s="20" t="s">
        <v>14</v>
      </c>
      <c r="I29" s="115">
        <v>0</v>
      </c>
      <c r="J29" s="115">
        <v>0</v>
      </c>
      <c r="K29" s="110">
        <v>0</v>
      </c>
      <c r="L29" s="143"/>
      <c r="M29" s="115"/>
      <c r="N29" s="317">
        <f t="shared" ref="N29:N30" si="10">SUM(L29:M29)</f>
        <v>0</v>
      </c>
      <c r="O29" s="351" t="str">
        <f t="shared" si="2"/>
        <v/>
      </c>
    </row>
    <row r="30" spans="2:15" ht="12.95" customHeight="1" x14ac:dyDescent="0.2">
      <c r="B30" s="9"/>
      <c r="C30" s="10"/>
      <c r="D30" s="10"/>
      <c r="E30" s="10"/>
      <c r="F30" s="83">
        <v>821300</v>
      </c>
      <c r="G30" s="95"/>
      <c r="H30" s="20" t="s">
        <v>15</v>
      </c>
      <c r="I30" s="115">
        <v>0</v>
      </c>
      <c r="J30" s="115">
        <v>0</v>
      </c>
      <c r="K30" s="110">
        <v>0</v>
      </c>
      <c r="L30" s="143"/>
      <c r="M30" s="115"/>
      <c r="N30" s="317">
        <f t="shared" si="10"/>
        <v>0</v>
      </c>
      <c r="O30" s="351" t="str">
        <f t="shared" si="2"/>
        <v/>
      </c>
    </row>
    <row r="31" spans="2:15" ht="12.95" customHeight="1" x14ac:dyDescent="0.2">
      <c r="B31" s="9"/>
      <c r="C31" s="10"/>
      <c r="D31" s="10"/>
      <c r="E31" s="10"/>
      <c r="F31" s="83"/>
      <c r="G31" s="95"/>
      <c r="H31" s="20"/>
      <c r="I31" s="115"/>
      <c r="J31" s="115"/>
      <c r="K31" s="110"/>
      <c r="L31" s="143"/>
      <c r="M31" s="115"/>
      <c r="N31" s="304"/>
      <c r="O31" s="351" t="str">
        <f t="shared" si="2"/>
        <v/>
      </c>
    </row>
    <row r="32" spans="2:15" ht="12.95" customHeight="1" x14ac:dyDescent="0.25">
      <c r="B32" s="11"/>
      <c r="C32" s="7"/>
      <c r="D32" s="7"/>
      <c r="E32" s="7"/>
      <c r="F32" s="82"/>
      <c r="G32" s="94"/>
      <c r="H32" s="21" t="s">
        <v>16</v>
      </c>
      <c r="I32" s="117">
        <v>4</v>
      </c>
      <c r="J32" s="117">
        <v>4</v>
      </c>
      <c r="K32" s="113"/>
      <c r="L32" s="200"/>
      <c r="M32" s="117"/>
      <c r="N32" s="303"/>
      <c r="O32" s="351"/>
    </row>
    <row r="33" spans="2:15" s="1" customFormat="1" ht="12.95" customHeight="1" x14ac:dyDescent="0.25">
      <c r="B33" s="11"/>
      <c r="C33" s="7"/>
      <c r="D33" s="7"/>
      <c r="E33" s="7"/>
      <c r="F33" s="82"/>
      <c r="G33" s="94"/>
      <c r="H33" s="7" t="s">
        <v>25</v>
      </c>
      <c r="I33" s="149">
        <f t="shared" ref="I33:K33" si="11">I8+I13+I16+I28</f>
        <v>180470</v>
      </c>
      <c r="J33" s="13">
        <f t="shared" si="11"/>
        <v>180470</v>
      </c>
      <c r="K33" s="80">
        <f t="shared" si="11"/>
        <v>0</v>
      </c>
      <c r="L33" s="152">
        <f>L8+L13+L16+L28</f>
        <v>0</v>
      </c>
      <c r="M33" s="13">
        <f>M8+M13+M16+M28</f>
        <v>0</v>
      </c>
      <c r="N33" s="303">
        <f>N8+N13+N16+N28</f>
        <v>0</v>
      </c>
      <c r="O33" s="350">
        <f>IF(J33=0,"",N33/J33*100)</f>
        <v>0</v>
      </c>
    </row>
    <row r="34" spans="2:15" s="1" customFormat="1" ht="12.95" customHeight="1" x14ac:dyDescent="0.25">
      <c r="B34" s="11"/>
      <c r="C34" s="7"/>
      <c r="D34" s="7"/>
      <c r="E34" s="7"/>
      <c r="F34" s="82"/>
      <c r="G34" s="94"/>
      <c r="H34" s="7" t="s">
        <v>17</v>
      </c>
      <c r="I34" s="13">
        <f t="shared" ref="I34:K34" si="12">I33</f>
        <v>180470</v>
      </c>
      <c r="J34" s="13">
        <f t="shared" si="12"/>
        <v>180470</v>
      </c>
      <c r="K34" s="80">
        <f t="shared" si="12"/>
        <v>0</v>
      </c>
      <c r="L34" s="152">
        <f t="shared" ref="L34:N35" si="13">L33</f>
        <v>0</v>
      </c>
      <c r="M34" s="13">
        <f t="shared" si="13"/>
        <v>0</v>
      </c>
      <c r="N34" s="303">
        <f t="shared" si="13"/>
        <v>0</v>
      </c>
      <c r="O34" s="350">
        <f>IF(J34=0,"",N34/J34*100)</f>
        <v>0</v>
      </c>
    </row>
    <row r="35" spans="2:15" s="1" customFormat="1" ht="12.95" customHeight="1" x14ac:dyDescent="0.25">
      <c r="B35" s="11"/>
      <c r="C35" s="7"/>
      <c r="D35" s="7"/>
      <c r="E35" s="7"/>
      <c r="F35" s="82"/>
      <c r="G35" s="94"/>
      <c r="H35" s="7" t="s">
        <v>18</v>
      </c>
      <c r="I35" s="13">
        <f t="shared" ref="I35:K35" si="14">I34</f>
        <v>180470</v>
      </c>
      <c r="J35" s="13">
        <f t="shared" si="14"/>
        <v>180470</v>
      </c>
      <c r="K35" s="80">
        <f t="shared" si="14"/>
        <v>0</v>
      </c>
      <c r="L35" s="152">
        <f t="shared" si="13"/>
        <v>0</v>
      </c>
      <c r="M35" s="13">
        <f t="shared" si="13"/>
        <v>0</v>
      </c>
      <c r="N35" s="303">
        <f t="shared" si="13"/>
        <v>0</v>
      </c>
      <c r="O35" s="350">
        <f>IF(J35=0,"",N35/J35*100)</f>
        <v>0</v>
      </c>
    </row>
    <row r="36" spans="2:15" s="1" customFormat="1" ht="12.95" customHeight="1" thickBot="1" x14ac:dyDescent="0.25">
      <c r="B36" s="14"/>
      <c r="C36" s="15"/>
      <c r="D36" s="15"/>
      <c r="E36" s="15"/>
      <c r="F36" s="84"/>
      <c r="G36" s="96"/>
      <c r="H36" s="15"/>
      <c r="I36" s="26"/>
      <c r="J36" s="26"/>
      <c r="K36" s="294"/>
      <c r="L36" s="153"/>
      <c r="M36" s="26"/>
      <c r="N36" s="318"/>
      <c r="O36" s="352"/>
    </row>
    <row r="37" spans="2:15" ht="12.95" customHeight="1" x14ac:dyDescent="0.2">
      <c r="F37" s="85"/>
      <c r="G37" s="97"/>
      <c r="L37" s="164"/>
      <c r="N37" s="125"/>
    </row>
    <row r="38" spans="2:15" ht="12.95" customHeight="1" x14ac:dyDescent="0.2">
      <c r="F38" s="85"/>
      <c r="G38" s="97"/>
      <c r="N38" s="125"/>
    </row>
    <row r="39" spans="2:15" ht="12.95" customHeight="1" x14ac:dyDescent="0.2">
      <c r="F39" s="85"/>
      <c r="G39" s="97"/>
      <c r="N39" s="125"/>
    </row>
    <row r="40" spans="2:15" ht="12.95" customHeight="1" x14ac:dyDescent="0.2">
      <c r="F40" s="85"/>
      <c r="G40" s="97"/>
      <c r="N40" s="125"/>
    </row>
    <row r="41" spans="2:15" ht="12.95" customHeight="1" x14ac:dyDescent="0.2">
      <c r="F41" s="85"/>
      <c r="G41" s="97"/>
      <c r="N41" s="125"/>
    </row>
    <row r="42" spans="2:15" ht="12.95" customHeight="1" x14ac:dyDescent="0.2">
      <c r="F42" s="85"/>
      <c r="G42" s="97"/>
      <c r="N42" s="125"/>
    </row>
    <row r="43" spans="2:15" ht="12.95" customHeight="1" x14ac:dyDescent="0.2">
      <c r="F43" s="85"/>
      <c r="G43" s="97"/>
      <c r="N43" s="125"/>
    </row>
    <row r="44" spans="2:15" ht="12.95" customHeight="1" x14ac:dyDescent="0.2">
      <c r="F44" s="85"/>
      <c r="G44" s="97"/>
      <c r="N44" s="125"/>
    </row>
    <row r="45" spans="2:15" ht="12.95" customHeight="1" x14ac:dyDescent="0.2">
      <c r="F45" s="85"/>
      <c r="G45" s="97"/>
      <c r="N45" s="125"/>
    </row>
    <row r="46" spans="2:15" ht="12.95" customHeight="1" x14ac:dyDescent="0.2">
      <c r="F46" s="85"/>
      <c r="G46" s="97"/>
      <c r="N46" s="125"/>
    </row>
    <row r="47" spans="2:15" ht="12.95" customHeight="1" x14ac:dyDescent="0.2">
      <c r="F47" s="85"/>
      <c r="G47" s="97"/>
      <c r="N47" s="125"/>
    </row>
    <row r="48" spans="2:15" ht="12.95" customHeight="1" x14ac:dyDescent="0.2">
      <c r="F48" s="85"/>
      <c r="G48" s="97"/>
      <c r="N48" s="125"/>
    </row>
    <row r="49" spans="6:14" ht="12.95" customHeight="1" x14ac:dyDescent="0.2">
      <c r="F49" s="85"/>
      <c r="G49" s="97"/>
      <c r="N49" s="125"/>
    </row>
    <row r="50" spans="6:14" ht="12.95" customHeight="1" x14ac:dyDescent="0.2">
      <c r="F50" s="85"/>
      <c r="G50" s="97"/>
      <c r="N50" s="125"/>
    </row>
    <row r="51" spans="6:14" ht="12.95" customHeight="1" x14ac:dyDescent="0.2">
      <c r="F51" s="85"/>
      <c r="G51" s="97"/>
      <c r="N51" s="125"/>
    </row>
    <row r="52" spans="6:14" ht="12.95" customHeight="1" x14ac:dyDescent="0.2">
      <c r="F52" s="85"/>
      <c r="G52" s="97"/>
      <c r="N52" s="125"/>
    </row>
    <row r="53" spans="6:14" ht="12.95" customHeight="1" x14ac:dyDescent="0.2">
      <c r="F53" s="85"/>
      <c r="G53" s="97"/>
      <c r="N53" s="125"/>
    </row>
    <row r="54" spans="6:14" ht="12.95" customHeight="1" x14ac:dyDescent="0.2">
      <c r="F54" s="85"/>
      <c r="G54" s="97"/>
      <c r="N54" s="125"/>
    </row>
    <row r="55" spans="6:14" ht="12.95" customHeight="1" x14ac:dyDescent="0.2">
      <c r="F55" s="85"/>
      <c r="G55" s="97"/>
      <c r="N55" s="125"/>
    </row>
    <row r="56" spans="6:14" ht="12.95" customHeight="1" x14ac:dyDescent="0.2">
      <c r="F56" s="85"/>
      <c r="G56" s="97"/>
      <c r="N56" s="125"/>
    </row>
    <row r="57" spans="6:14" ht="12.95" customHeight="1" x14ac:dyDescent="0.2">
      <c r="F57" s="85"/>
      <c r="G57" s="97"/>
      <c r="N57" s="125"/>
    </row>
    <row r="58" spans="6:14" ht="12.95" customHeight="1" x14ac:dyDescent="0.2">
      <c r="F58" s="85"/>
      <c r="G58" s="97"/>
      <c r="N58" s="125"/>
    </row>
    <row r="59" spans="6:14" ht="12.95" customHeight="1" x14ac:dyDescent="0.2">
      <c r="F59" s="85"/>
      <c r="G59" s="97"/>
      <c r="N59" s="125"/>
    </row>
    <row r="60" spans="6:14" ht="17.100000000000001" customHeight="1" x14ac:dyDescent="0.2">
      <c r="F60" s="85"/>
      <c r="G60" s="97"/>
      <c r="N60" s="125"/>
    </row>
    <row r="61" spans="6:14" ht="14.25" x14ac:dyDescent="0.2">
      <c r="F61" s="85"/>
      <c r="G61" s="97"/>
      <c r="N61" s="125"/>
    </row>
    <row r="62" spans="6:14" ht="14.25" x14ac:dyDescent="0.2">
      <c r="F62" s="85"/>
      <c r="G62" s="97"/>
      <c r="N62" s="125"/>
    </row>
    <row r="63" spans="6:14" ht="14.25" x14ac:dyDescent="0.2">
      <c r="F63" s="85"/>
      <c r="G63" s="97"/>
      <c r="N63" s="125"/>
    </row>
    <row r="64" spans="6:14" ht="14.25" x14ac:dyDescent="0.2">
      <c r="F64" s="85"/>
      <c r="G64" s="97"/>
      <c r="N64" s="125"/>
    </row>
    <row r="65" spans="6:14" ht="14.25" x14ac:dyDescent="0.2">
      <c r="F65" s="85"/>
      <c r="G65" s="97"/>
      <c r="N65" s="125"/>
    </row>
    <row r="66" spans="6:14" ht="14.25" x14ac:dyDescent="0.2">
      <c r="F66" s="85"/>
      <c r="G66" s="97"/>
      <c r="N66" s="125"/>
    </row>
    <row r="67" spans="6:14" ht="14.25" x14ac:dyDescent="0.2">
      <c r="F67" s="85"/>
      <c r="G67" s="97"/>
      <c r="N67" s="125"/>
    </row>
    <row r="68" spans="6:14" ht="14.25" x14ac:dyDescent="0.2">
      <c r="F68" s="85"/>
      <c r="G68" s="97"/>
      <c r="N68" s="125"/>
    </row>
    <row r="69" spans="6:14" ht="14.25" x14ac:dyDescent="0.2">
      <c r="F69" s="85"/>
      <c r="G69" s="97"/>
      <c r="N69" s="125"/>
    </row>
    <row r="70" spans="6:14" ht="14.25" x14ac:dyDescent="0.2">
      <c r="F70" s="85"/>
      <c r="G70" s="97"/>
      <c r="N70" s="125"/>
    </row>
    <row r="71" spans="6:14" ht="14.25" x14ac:dyDescent="0.2">
      <c r="F71" s="85"/>
      <c r="G71" s="97"/>
      <c r="N71" s="125"/>
    </row>
    <row r="72" spans="6:14" ht="14.25" x14ac:dyDescent="0.2">
      <c r="F72" s="85"/>
      <c r="G72" s="97"/>
      <c r="N72" s="125"/>
    </row>
    <row r="73" spans="6:14" ht="14.25" x14ac:dyDescent="0.2">
      <c r="F73" s="85"/>
      <c r="G73" s="97"/>
      <c r="N73" s="125"/>
    </row>
    <row r="74" spans="6:14" ht="14.25" x14ac:dyDescent="0.2">
      <c r="F74" s="85"/>
      <c r="G74" s="85"/>
      <c r="N74" s="125"/>
    </row>
    <row r="75" spans="6:14" ht="14.25" x14ac:dyDescent="0.2">
      <c r="F75" s="85"/>
      <c r="G75" s="85"/>
      <c r="N75" s="125"/>
    </row>
    <row r="76" spans="6:14" ht="14.25" x14ac:dyDescent="0.2">
      <c r="F76" s="85"/>
      <c r="G76" s="85"/>
      <c r="N76" s="125"/>
    </row>
    <row r="77" spans="6:14" ht="14.25" x14ac:dyDescent="0.2">
      <c r="F77" s="85"/>
      <c r="G77" s="85"/>
      <c r="N77" s="125"/>
    </row>
    <row r="78" spans="6:14" ht="14.25" x14ac:dyDescent="0.2">
      <c r="F78" s="85"/>
      <c r="G78" s="85"/>
      <c r="N78" s="125"/>
    </row>
    <row r="79" spans="6:14" ht="14.25" x14ac:dyDescent="0.2">
      <c r="F79" s="85"/>
      <c r="G79" s="85"/>
      <c r="N79" s="125"/>
    </row>
    <row r="80" spans="6:14" ht="14.25" x14ac:dyDescent="0.2">
      <c r="F80" s="85"/>
      <c r="G80" s="85"/>
      <c r="N80" s="125"/>
    </row>
    <row r="81" spans="6:14" ht="14.25" x14ac:dyDescent="0.2">
      <c r="F81" s="85"/>
      <c r="G81" s="85"/>
      <c r="N81" s="125"/>
    </row>
    <row r="82" spans="6:14" ht="14.25" x14ac:dyDescent="0.2">
      <c r="F82" s="85"/>
      <c r="G82" s="85"/>
      <c r="N82" s="125"/>
    </row>
    <row r="83" spans="6:14" ht="14.25" x14ac:dyDescent="0.2">
      <c r="F83" s="85"/>
      <c r="G83" s="85"/>
      <c r="N83" s="125"/>
    </row>
    <row r="84" spans="6:14" ht="14.25" x14ac:dyDescent="0.2">
      <c r="F84" s="85"/>
      <c r="G84" s="85"/>
      <c r="N84" s="125"/>
    </row>
    <row r="85" spans="6:14" ht="14.25" x14ac:dyDescent="0.2">
      <c r="F85" s="85"/>
      <c r="G85" s="85"/>
      <c r="N85" s="125"/>
    </row>
    <row r="86" spans="6:14" ht="14.25" x14ac:dyDescent="0.2">
      <c r="F86" s="85"/>
      <c r="G86" s="85"/>
      <c r="N86" s="125"/>
    </row>
    <row r="87" spans="6:14" ht="14.25" x14ac:dyDescent="0.2">
      <c r="F87" s="85"/>
      <c r="G87" s="85"/>
      <c r="N87" s="125"/>
    </row>
    <row r="88" spans="6:14" ht="14.25" x14ac:dyDescent="0.2">
      <c r="F88" s="85"/>
      <c r="G88" s="85"/>
      <c r="N88" s="125"/>
    </row>
    <row r="89" spans="6:14" ht="14.25" x14ac:dyDescent="0.2">
      <c r="F89" s="85"/>
      <c r="G89" s="85"/>
      <c r="N89" s="125"/>
    </row>
    <row r="90" spans="6:14" ht="14.25" x14ac:dyDescent="0.2">
      <c r="F90" s="85"/>
      <c r="G90" s="85"/>
      <c r="N90" s="125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/>
  <dimension ref="B1:Q97"/>
  <sheetViews>
    <sheetView zoomScaleNormal="100" workbookViewId="0">
      <selection activeCell="J26" sqref="J26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351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53</v>
      </c>
      <c r="C7" s="6" t="s">
        <v>4</v>
      </c>
      <c r="D7" s="6" t="s">
        <v>5</v>
      </c>
      <c r="E7" s="173" t="s">
        <v>397</v>
      </c>
      <c r="F7" s="4"/>
      <c r="G7" s="4"/>
      <c r="H7" s="4"/>
      <c r="I7" s="148"/>
      <c r="J7" s="4"/>
      <c r="K7" s="43"/>
      <c r="L7" s="3"/>
      <c r="M7" s="4"/>
      <c r="N7" s="315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SUM(I9:I12)</f>
        <v>916730</v>
      </c>
      <c r="J8" s="117">
        <f t="shared" ref="J8" si="1">SUM(J9:J12)</f>
        <v>916730</v>
      </c>
      <c r="K8" s="113">
        <f>SUM(K9:K12)</f>
        <v>0</v>
      </c>
      <c r="L8" s="200">
        <f>SUM(L9:L12)</f>
        <v>0</v>
      </c>
      <c r="M8" s="117">
        <f>SUM(M9:M12)</f>
        <v>0</v>
      </c>
      <c r="N8" s="316">
        <f>SUM(N9:N12)</f>
        <v>0</v>
      </c>
      <c r="O8" s="350">
        <f t="shared" ref="O8:O36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5">
        <v>752900</v>
      </c>
      <c r="J9" s="115">
        <v>752900</v>
      </c>
      <c r="K9" s="110"/>
      <c r="L9" s="143"/>
      <c r="M9" s="115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5">
        <v>163830</v>
      </c>
      <c r="J10" s="115">
        <v>163830</v>
      </c>
      <c r="K10" s="110"/>
      <c r="L10" s="143"/>
      <c r="M10" s="115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">
      <c r="B12" s="9"/>
      <c r="C12" s="10"/>
      <c r="D12" s="10"/>
      <c r="E12" s="10"/>
      <c r="F12" s="83"/>
      <c r="G12" s="95"/>
      <c r="H12" s="20"/>
      <c r="I12" s="115"/>
      <c r="J12" s="115"/>
      <c r="K12" s="110"/>
      <c r="L12" s="143"/>
      <c r="M12" s="115"/>
      <c r="N12" s="317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J13" si="4">I14</f>
        <v>91400</v>
      </c>
      <c r="J13" s="117">
        <f t="shared" si="4"/>
        <v>91400</v>
      </c>
      <c r="K13" s="113">
        <f>K14</f>
        <v>0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5">
        <v>91400</v>
      </c>
      <c r="J14" s="115">
        <v>91400</v>
      </c>
      <c r="K14" s="110"/>
      <c r="L14" s="143"/>
      <c r="M14" s="115"/>
      <c r="N14" s="317">
        <f>SUM(L14:M14)</f>
        <v>0</v>
      </c>
      <c r="O14" s="351">
        <f t="shared" si="2"/>
        <v>0</v>
      </c>
    </row>
    <row r="15" spans="2:17" ht="12.95" customHeight="1" x14ac:dyDescent="0.25">
      <c r="B15" s="9"/>
      <c r="C15" s="10"/>
      <c r="D15" s="10"/>
      <c r="E15" s="10"/>
      <c r="F15" s="83"/>
      <c r="G15" s="95"/>
      <c r="H15" s="20"/>
      <c r="I15" s="119"/>
      <c r="J15" s="119"/>
      <c r="K15" s="111"/>
      <c r="L15" s="201"/>
      <c r="M15" s="119"/>
      <c r="N15" s="303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" si="5">SUM(I17:I26)</f>
        <v>115800</v>
      </c>
      <c r="J16" s="119">
        <f t="shared" ref="J16" si="6">SUM(J17:J26)</f>
        <v>115800</v>
      </c>
      <c r="K16" s="111">
        <f>SUM(K17:K26)</f>
        <v>0</v>
      </c>
      <c r="L16" s="201">
        <f>SUM(L17:L26)</f>
        <v>0</v>
      </c>
      <c r="M16" s="119">
        <f>SUM(M17:M26)</f>
        <v>0</v>
      </c>
      <c r="N16" s="303">
        <f>SUM(N17:N26)</f>
        <v>0</v>
      </c>
      <c r="O16" s="350">
        <f t="shared" si="2"/>
        <v>0</v>
      </c>
    </row>
    <row r="17" spans="2:17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5">
        <v>3000</v>
      </c>
      <c r="J17" s="115">
        <v>3000</v>
      </c>
      <c r="K17" s="110"/>
      <c r="L17" s="143"/>
      <c r="M17" s="115"/>
      <c r="N17" s="317">
        <f t="shared" ref="N17:N26" si="7">SUM(L17:M17)</f>
        <v>0</v>
      </c>
      <c r="O17" s="351">
        <f t="shared" si="2"/>
        <v>0</v>
      </c>
    </row>
    <row r="18" spans="2:17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5">
        <v>22000</v>
      </c>
      <c r="J18" s="115">
        <v>22000</v>
      </c>
      <c r="K18" s="110"/>
      <c r="L18" s="143"/>
      <c r="M18" s="115"/>
      <c r="N18" s="317">
        <f t="shared" si="7"/>
        <v>0</v>
      </c>
      <c r="O18" s="351">
        <f t="shared" si="2"/>
        <v>0</v>
      </c>
    </row>
    <row r="19" spans="2:17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5">
        <v>9000</v>
      </c>
      <c r="J19" s="115">
        <v>9000</v>
      </c>
      <c r="K19" s="110"/>
      <c r="L19" s="143"/>
      <c r="M19" s="115"/>
      <c r="N19" s="317">
        <f t="shared" si="7"/>
        <v>0</v>
      </c>
      <c r="O19" s="351">
        <f t="shared" si="2"/>
        <v>0</v>
      </c>
    </row>
    <row r="20" spans="2:17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5">
        <v>13500</v>
      </c>
      <c r="J20" s="115">
        <v>13500</v>
      </c>
      <c r="K20" s="110"/>
      <c r="L20" s="143"/>
      <c r="M20" s="115"/>
      <c r="N20" s="317">
        <f t="shared" si="7"/>
        <v>0</v>
      </c>
      <c r="O20" s="351">
        <f t="shared" si="2"/>
        <v>0</v>
      </c>
    </row>
    <row r="21" spans="2:17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5">
        <v>8000</v>
      </c>
      <c r="J21" s="115">
        <v>8000</v>
      </c>
      <c r="K21" s="110"/>
      <c r="L21" s="143"/>
      <c r="M21" s="115"/>
      <c r="N21" s="317">
        <f t="shared" si="7"/>
        <v>0</v>
      </c>
      <c r="O21" s="351">
        <f t="shared" si="2"/>
        <v>0</v>
      </c>
    </row>
    <row r="22" spans="2:17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5">
        <v>0</v>
      </c>
      <c r="J22" s="115">
        <v>0</v>
      </c>
      <c r="K22" s="110">
        <v>0</v>
      </c>
      <c r="L22" s="143"/>
      <c r="M22" s="115"/>
      <c r="N22" s="317">
        <f t="shared" si="7"/>
        <v>0</v>
      </c>
      <c r="O22" s="351" t="str">
        <f t="shared" si="2"/>
        <v/>
      </c>
    </row>
    <row r="23" spans="2:17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5">
        <v>17000</v>
      </c>
      <c r="J23" s="115">
        <v>17000</v>
      </c>
      <c r="K23" s="110"/>
      <c r="L23" s="143"/>
      <c r="M23" s="115"/>
      <c r="N23" s="317">
        <f t="shared" si="7"/>
        <v>0</v>
      </c>
      <c r="O23" s="351">
        <f t="shared" si="2"/>
        <v>0</v>
      </c>
    </row>
    <row r="24" spans="2:17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5">
        <v>4800</v>
      </c>
      <c r="J24" s="115">
        <v>4800</v>
      </c>
      <c r="K24" s="110">
        <v>0</v>
      </c>
      <c r="L24" s="143"/>
      <c r="M24" s="115"/>
      <c r="N24" s="317">
        <f t="shared" si="7"/>
        <v>0</v>
      </c>
      <c r="O24" s="351">
        <f t="shared" si="2"/>
        <v>0</v>
      </c>
    </row>
    <row r="25" spans="2:17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5">
        <v>38500</v>
      </c>
      <c r="J25" s="115">
        <v>38500</v>
      </c>
      <c r="K25" s="110"/>
      <c r="L25" s="143"/>
      <c r="M25" s="115"/>
      <c r="N25" s="317">
        <f t="shared" si="7"/>
        <v>0</v>
      </c>
      <c r="O25" s="351">
        <f t="shared" si="2"/>
        <v>0</v>
      </c>
    </row>
    <row r="26" spans="2:17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5">
        <v>0</v>
      </c>
      <c r="J26" s="115">
        <v>0</v>
      </c>
      <c r="K26" s="110">
        <v>0</v>
      </c>
      <c r="L26" s="143"/>
      <c r="M26" s="115"/>
      <c r="N26" s="317">
        <f t="shared" si="7"/>
        <v>0</v>
      </c>
      <c r="O26" s="351" t="str">
        <f t="shared" si="2"/>
        <v/>
      </c>
    </row>
    <row r="27" spans="2:17" ht="12.95" customHeight="1" x14ac:dyDescent="0.25">
      <c r="B27" s="9"/>
      <c r="C27" s="10"/>
      <c r="D27" s="10"/>
      <c r="E27" s="10"/>
      <c r="F27" s="83"/>
      <c r="G27" s="95"/>
      <c r="H27" s="20"/>
      <c r="I27" s="117"/>
      <c r="J27" s="117"/>
      <c r="K27" s="113"/>
      <c r="L27" s="200"/>
      <c r="M27" s="117"/>
      <c r="N27" s="303"/>
      <c r="O27" s="351" t="str">
        <f t="shared" si="2"/>
        <v/>
      </c>
    </row>
    <row r="28" spans="2:17" s="1" customFormat="1" ht="12.95" customHeight="1" x14ac:dyDescent="0.25">
      <c r="B28" s="11"/>
      <c r="C28" s="7"/>
      <c r="D28" s="7"/>
      <c r="E28" s="7"/>
      <c r="F28" s="82">
        <v>614000</v>
      </c>
      <c r="G28" s="94"/>
      <c r="H28" s="21" t="s">
        <v>84</v>
      </c>
      <c r="I28" s="117">
        <f t="shared" ref="I28:K28" si="8">I29+I30</f>
        <v>120000</v>
      </c>
      <c r="J28" s="117">
        <f t="shared" ref="J28" si="9">J29+J30</f>
        <v>120000</v>
      </c>
      <c r="K28" s="113">
        <f t="shared" si="8"/>
        <v>0</v>
      </c>
      <c r="L28" s="200">
        <f t="shared" ref="L28:M28" si="10">L29+L30</f>
        <v>0</v>
      </c>
      <c r="M28" s="117">
        <f t="shared" si="10"/>
        <v>0</v>
      </c>
      <c r="N28" s="303">
        <f t="shared" ref="N28" si="11">N29+N30</f>
        <v>0</v>
      </c>
      <c r="O28" s="350">
        <f t="shared" si="2"/>
        <v>0</v>
      </c>
    </row>
    <row r="29" spans="2:17" ht="12.95" customHeight="1" x14ac:dyDescent="0.2">
      <c r="B29" s="9"/>
      <c r="C29" s="10"/>
      <c r="D29" s="10"/>
      <c r="E29" s="10"/>
      <c r="F29" s="83">
        <v>614200</v>
      </c>
      <c r="G29" s="95" t="s">
        <v>306</v>
      </c>
      <c r="H29" s="20" t="s">
        <v>26</v>
      </c>
      <c r="I29" s="115">
        <v>120000</v>
      </c>
      <c r="J29" s="115">
        <v>120000</v>
      </c>
      <c r="K29" s="110"/>
      <c r="L29" s="143"/>
      <c r="M29" s="115"/>
      <c r="N29" s="317">
        <f t="shared" ref="N29:N30" si="12">SUM(L29:M29)</f>
        <v>0</v>
      </c>
      <c r="O29" s="351">
        <f t="shared" si="2"/>
        <v>0</v>
      </c>
    </row>
    <row r="30" spans="2:17" ht="12.75" customHeight="1" x14ac:dyDescent="0.2">
      <c r="B30" s="9"/>
      <c r="C30" s="10"/>
      <c r="D30" s="10"/>
      <c r="E30" s="10"/>
      <c r="F30" s="83">
        <v>614300</v>
      </c>
      <c r="G30" s="95" t="s">
        <v>307</v>
      </c>
      <c r="H30" s="193" t="s">
        <v>311</v>
      </c>
      <c r="I30" s="115">
        <v>0</v>
      </c>
      <c r="J30" s="115">
        <v>0</v>
      </c>
      <c r="K30" s="110">
        <v>0</v>
      </c>
      <c r="L30" s="143"/>
      <c r="M30" s="115"/>
      <c r="N30" s="317">
        <f t="shared" si="12"/>
        <v>0</v>
      </c>
      <c r="O30" s="351" t="str">
        <f t="shared" si="2"/>
        <v/>
      </c>
      <c r="Q30" s="36"/>
    </row>
    <row r="31" spans="2:17" ht="12.95" customHeight="1" x14ac:dyDescent="0.2">
      <c r="B31" s="9"/>
      <c r="C31" s="10"/>
      <c r="D31" s="10"/>
      <c r="E31" s="10"/>
      <c r="F31" s="82"/>
      <c r="G31" s="94"/>
      <c r="H31" s="21"/>
      <c r="I31" s="115"/>
      <c r="J31" s="115"/>
      <c r="K31" s="110"/>
      <c r="L31" s="143"/>
      <c r="M31" s="115"/>
      <c r="N31" s="304"/>
      <c r="O31" s="351" t="str">
        <f t="shared" si="2"/>
        <v/>
      </c>
    </row>
    <row r="32" spans="2:17" ht="12.95" customHeight="1" x14ac:dyDescent="0.25">
      <c r="B32" s="11"/>
      <c r="C32" s="7"/>
      <c r="D32" s="7"/>
      <c r="E32" s="7"/>
      <c r="F32" s="82">
        <v>821000</v>
      </c>
      <c r="G32" s="94"/>
      <c r="H32" s="21" t="s">
        <v>13</v>
      </c>
      <c r="I32" s="117">
        <f t="shared" ref="I32" si="13">SUM(I33:I36)</f>
        <v>232500</v>
      </c>
      <c r="J32" s="117">
        <f t="shared" ref="J32" si="14">SUM(J33:J36)</f>
        <v>232500</v>
      </c>
      <c r="K32" s="113">
        <f>SUM(K33:K36)</f>
        <v>0</v>
      </c>
      <c r="L32" s="200">
        <f>SUM(L33:L36)</f>
        <v>0</v>
      </c>
      <c r="M32" s="117">
        <f>SUM(M33:M36)</f>
        <v>0</v>
      </c>
      <c r="N32" s="303">
        <f>SUM(N33:N36)</f>
        <v>0</v>
      </c>
      <c r="O32" s="350">
        <f t="shared" si="2"/>
        <v>0</v>
      </c>
    </row>
    <row r="33" spans="2:15" ht="12.95" customHeight="1" x14ac:dyDescent="0.2">
      <c r="B33" s="9"/>
      <c r="C33" s="10"/>
      <c r="D33" s="10"/>
      <c r="E33" s="10"/>
      <c r="F33" s="83">
        <v>821200</v>
      </c>
      <c r="G33" s="95"/>
      <c r="H33" s="20" t="s">
        <v>14</v>
      </c>
      <c r="I33" s="118">
        <v>177500</v>
      </c>
      <c r="J33" s="118">
        <v>177500</v>
      </c>
      <c r="K33" s="112"/>
      <c r="L33" s="144"/>
      <c r="M33" s="118"/>
      <c r="N33" s="317">
        <f t="shared" ref="N33:N34" si="15">SUM(L33:M33)</f>
        <v>0</v>
      </c>
      <c r="O33" s="351">
        <f t="shared" si="2"/>
        <v>0</v>
      </c>
    </row>
    <row r="34" spans="2:15" s="1" customFormat="1" ht="12.95" customHeight="1" x14ac:dyDescent="0.2">
      <c r="B34" s="9"/>
      <c r="C34" s="10"/>
      <c r="D34" s="10"/>
      <c r="E34" s="10"/>
      <c r="F34" s="83">
        <v>821300</v>
      </c>
      <c r="G34" s="95"/>
      <c r="H34" s="181" t="s">
        <v>15</v>
      </c>
      <c r="I34" s="115">
        <v>5000</v>
      </c>
      <c r="J34" s="115">
        <v>5000</v>
      </c>
      <c r="K34" s="110"/>
      <c r="L34" s="143"/>
      <c r="M34" s="115"/>
      <c r="N34" s="317">
        <f t="shared" si="15"/>
        <v>0</v>
      </c>
      <c r="O34" s="351">
        <f t="shared" si="2"/>
        <v>0</v>
      </c>
    </row>
    <row r="35" spans="2:15" s="1" customFormat="1" ht="12.95" customHeight="1" x14ac:dyDescent="0.2">
      <c r="B35" s="9"/>
      <c r="C35" s="10"/>
      <c r="D35" s="10"/>
      <c r="E35" s="10"/>
      <c r="F35" s="83">
        <v>821300</v>
      </c>
      <c r="G35" s="95" t="s">
        <v>481</v>
      </c>
      <c r="H35" s="181" t="s">
        <v>474</v>
      </c>
      <c r="I35" s="115">
        <v>50000</v>
      </c>
      <c r="J35" s="115">
        <v>50000</v>
      </c>
      <c r="K35" s="110">
        <v>0</v>
      </c>
      <c r="L35" s="143"/>
      <c r="M35" s="115"/>
      <c r="N35" s="317">
        <f t="shared" ref="N35" si="16">SUM(L35:M35)</f>
        <v>0</v>
      </c>
      <c r="O35" s="351">
        <f t="shared" ref="O35" si="17">IF(J35=0,"",N35/J35*100)</f>
        <v>0</v>
      </c>
    </row>
    <row r="36" spans="2:15" ht="12.95" customHeight="1" x14ac:dyDescent="0.2">
      <c r="B36" s="9"/>
      <c r="C36" s="10"/>
      <c r="D36" s="10"/>
      <c r="E36" s="10"/>
      <c r="F36" s="83"/>
      <c r="G36" s="95"/>
      <c r="H36" s="20"/>
      <c r="I36" s="115"/>
      <c r="J36" s="115"/>
      <c r="K36" s="110"/>
      <c r="L36" s="143"/>
      <c r="M36" s="115"/>
      <c r="N36" s="304"/>
      <c r="O36" s="351" t="str">
        <f t="shared" si="2"/>
        <v/>
      </c>
    </row>
    <row r="37" spans="2:15" ht="12.95" customHeight="1" x14ac:dyDescent="0.25">
      <c r="B37" s="11"/>
      <c r="C37" s="7"/>
      <c r="D37" s="7"/>
      <c r="E37" s="7"/>
      <c r="F37" s="82"/>
      <c r="G37" s="94"/>
      <c r="H37" s="21" t="s">
        <v>16</v>
      </c>
      <c r="I37" s="158">
        <v>37</v>
      </c>
      <c r="J37" s="158">
        <v>37</v>
      </c>
      <c r="K37" s="203"/>
      <c r="L37" s="202"/>
      <c r="M37" s="117"/>
      <c r="N37" s="302"/>
      <c r="O37" s="351"/>
    </row>
    <row r="38" spans="2:15" ht="12.95" customHeight="1" x14ac:dyDescent="0.25">
      <c r="B38" s="11"/>
      <c r="C38" s="7"/>
      <c r="D38" s="7"/>
      <c r="E38" s="7"/>
      <c r="F38" s="82"/>
      <c r="G38" s="94"/>
      <c r="H38" s="7" t="s">
        <v>25</v>
      </c>
      <c r="I38" s="149">
        <f t="shared" ref="I38:N38" si="18">I8+I13+I16+I28+I32</f>
        <v>1476430</v>
      </c>
      <c r="J38" s="13">
        <f t="shared" si="18"/>
        <v>1476430</v>
      </c>
      <c r="K38" s="80">
        <f t="shared" si="18"/>
        <v>0</v>
      </c>
      <c r="L38" s="152">
        <f t="shared" si="18"/>
        <v>0</v>
      </c>
      <c r="M38" s="13">
        <f t="shared" si="18"/>
        <v>0</v>
      </c>
      <c r="N38" s="303">
        <f t="shared" si="18"/>
        <v>0</v>
      </c>
      <c r="O38" s="350">
        <f>IF(J38=0,"",N38/J38*100)</f>
        <v>0</v>
      </c>
    </row>
    <row r="39" spans="2:15" s="1" customFormat="1" ht="12.95" customHeight="1" x14ac:dyDescent="0.25">
      <c r="B39" s="11"/>
      <c r="C39" s="7"/>
      <c r="D39" s="7"/>
      <c r="E39" s="7"/>
      <c r="F39" s="82"/>
      <c r="G39" s="94"/>
      <c r="H39" s="7" t="s">
        <v>17</v>
      </c>
      <c r="I39" s="149">
        <f t="shared" ref="I39:K40" si="19">I38</f>
        <v>1476430</v>
      </c>
      <c r="J39" s="13">
        <f t="shared" si="19"/>
        <v>1476430</v>
      </c>
      <c r="K39" s="80">
        <f t="shared" si="19"/>
        <v>0</v>
      </c>
      <c r="L39" s="152">
        <f t="shared" ref="L39:N40" si="20">L38</f>
        <v>0</v>
      </c>
      <c r="M39" s="13">
        <f t="shared" si="20"/>
        <v>0</v>
      </c>
      <c r="N39" s="303">
        <f t="shared" si="20"/>
        <v>0</v>
      </c>
      <c r="O39" s="350">
        <f>IF(J39=0,"",N39/J39*100)</f>
        <v>0</v>
      </c>
    </row>
    <row r="40" spans="2:15" s="1" customFormat="1" ht="12.95" customHeight="1" x14ac:dyDescent="0.25">
      <c r="B40" s="11"/>
      <c r="C40" s="7"/>
      <c r="D40" s="7"/>
      <c r="E40" s="7"/>
      <c r="F40" s="82"/>
      <c r="G40" s="94"/>
      <c r="H40" s="7" t="s">
        <v>18</v>
      </c>
      <c r="I40" s="13">
        <f t="shared" si="19"/>
        <v>1476430</v>
      </c>
      <c r="J40" s="13">
        <f t="shared" si="19"/>
        <v>1476430</v>
      </c>
      <c r="K40" s="80">
        <f t="shared" si="19"/>
        <v>0</v>
      </c>
      <c r="L40" s="152">
        <f t="shared" si="20"/>
        <v>0</v>
      </c>
      <c r="M40" s="13">
        <f t="shared" si="20"/>
        <v>0</v>
      </c>
      <c r="N40" s="303">
        <f t="shared" si="20"/>
        <v>0</v>
      </c>
      <c r="O40" s="350">
        <f>IF(J40=0,"",N40/J40*100)</f>
        <v>0</v>
      </c>
    </row>
    <row r="41" spans="2:15" s="1" customFormat="1" ht="12.95" customHeight="1" thickBot="1" x14ac:dyDescent="0.3">
      <c r="B41" s="14"/>
      <c r="C41" s="15"/>
      <c r="D41" s="15"/>
      <c r="E41" s="15"/>
      <c r="F41" s="84"/>
      <c r="G41" s="96"/>
      <c r="H41" s="15"/>
      <c r="I41" s="46"/>
      <c r="J41" s="46"/>
      <c r="K41" s="296"/>
      <c r="L41" s="163"/>
      <c r="M41" s="46"/>
      <c r="N41" s="331"/>
      <c r="O41" s="354"/>
    </row>
    <row r="42" spans="2:15" s="1" customFormat="1" ht="12.95" customHeight="1" x14ac:dyDescent="0.2">
      <c r="B42" s="8"/>
      <c r="C42" s="8"/>
      <c r="D42" s="8"/>
      <c r="E42" s="8"/>
      <c r="F42" s="85"/>
      <c r="G42" s="97"/>
      <c r="H42" s="8"/>
      <c r="I42" s="34"/>
      <c r="J42" s="34"/>
      <c r="K42" s="34"/>
      <c r="L42" s="34"/>
      <c r="M42" s="34"/>
      <c r="N42" s="127"/>
      <c r="O42" s="107"/>
    </row>
    <row r="43" spans="2:15" ht="12.95" customHeight="1" x14ac:dyDescent="0.2">
      <c r="F43" s="85"/>
      <c r="G43" s="97"/>
      <c r="N43" s="125"/>
    </row>
    <row r="44" spans="2:15" ht="12.95" customHeight="1" x14ac:dyDescent="0.2">
      <c r="F44" s="85"/>
      <c r="G44" s="97"/>
      <c r="N44" s="125"/>
    </row>
    <row r="45" spans="2:15" ht="12.95" customHeight="1" x14ac:dyDescent="0.2">
      <c r="F45" s="85"/>
      <c r="G45" s="97"/>
      <c r="N45" s="125"/>
    </row>
    <row r="46" spans="2:15" ht="12.95" customHeight="1" x14ac:dyDescent="0.2">
      <c r="F46" s="85"/>
      <c r="G46" s="97"/>
      <c r="N46" s="125"/>
    </row>
    <row r="47" spans="2:15" ht="12.95" customHeight="1" x14ac:dyDescent="0.2">
      <c r="F47" s="85"/>
      <c r="G47" s="97"/>
      <c r="N47" s="125"/>
    </row>
    <row r="48" spans="2:15" ht="12.95" customHeight="1" x14ac:dyDescent="0.2">
      <c r="F48" s="85"/>
      <c r="G48" s="97"/>
      <c r="N48" s="125"/>
    </row>
    <row r="49" spans="6:14" ht="12.95" customHeight="1" x14ac:dyDescent="0.2">
      <c r="F49" s="85"/>
      <c r="G49" s="97"/>
      <c r="N49" s="125"/>
    </row>
    <row r="50" spans="6:14" ht="12.95" customHeight="1" x14ac:dyDescent="0.2">
      <c r="F50" s="85"/>
      <c r="G50" s="97"/>
      <c r="N50" s="125"/>
    </row>
    <row r="51" spans="6:14" ht="12.95" customHeight="1" x14ac:dyDescent="0.2">
      <c r="F51" s="85"/>
      <c r="G51" s="97"/>
      <c r="N51" s="125"/>
    </row>
    <row r="52" spans="6:14" ht="12.95" customHeight="1" x14ac:dyDescent="0.2">
      <c r="F52" s="85"/>
      <c r="G52" s="97"/>
      <c r="N52" s="125"/>
    </row>
    <row r="53" spans="6:14" ht="12.95" customHeight="1" x14ac:dyDescent="0.2">
      <c r="F53" s="85"/>
      <c r="G53" s="97"/>
      <c r="N53" s="125"/>
    </row>
    <row r="54" spans="6:14" ht="12.95" customHeight="1" x14ac:dyDescent="0.2">
      <c r="F54" s="85"/>
      <c r="G54" s="97"/>
      <c r="N54" s="125"/>
    </row>
    <row r="55" spans="6:14" ht="12.95" customHeight="1" x14ac:dyDescent="0.2">
      <c r="F55" s="85"/>
      <c r="G55" s="97"/>
      <c r="N55" s="125"/>
    </row>
    <row r="56" spans="6:14" ht="12.95" customHeight="1" x14ac:dyDescent="0.2">
      <c r="F56" s="85"/>
      <c r="G56" s="97"/>
      <c r="N56" s="125"/>
    </row>
    <row r="57" spans="6:14" ht="12.95" customHeight="1" x14ac:dyDescent="0.2">
      <c r="F57" s="85"/>
      <c r="G57" s="97"/>
      <c r="N57" s="125"/>
    </row>
    <row r="58" spans="6:14" ht="12.95" customHeight="1" x14ac:dyDescent="0.2">
      <c r="F58" s="85"/>
      <c r="G58" s="97"/>
      <c r="N58" s="125"/>
    </row>
    <row r="59" spans="6:14" ht="12.95" customHeight="1" x14ac:dyDescent="0.2">
      <c r="F59" s="85"/>
      <c r="G59" s="97"/>
      <c r="N59" s="125"/>
    </row>
    <row r="60" spans="6:14" ht="12.95" customHeight="1" x14ac:dyDescent="0.2">
      <c r="F60" s="85"/>
      <c r="G60" s="97"/>
      <c r="N60" s="125"/>
    </row>
    <row r="61" spans="6:14" ht="17.100000000000001" customHeight="1" x14ac:dyDescent="0.2">
      <c r="F61" s="85"/>
      <c r="G61" s="97"/>
      <c r="N61" s="125"/>
    </row>
    <row r="62" spans="6:14" ht="17.100000000000001" customHeight="1" x14ac:dyDescent="0.2">
      <c r="F62" s="85"/>
      <c r="G62" s="97"/>
      <c r="N62" s="125"/>
    </row>
    <row r="63" spans="6:14" ht="14.25" x14ac:dyDescent="0.2">
      <c r="F63" s="85"/>
      <c r="G63" s="97"/>
      <c r="N63" s="125"/>
    </row>
    <row r="64" spans="6:14" ht="14.25" x14ac:dyDescent="0.2">
      <c r="F64" s="85"/>
      <c r="G64" s="97"/>
      <c r="N64" s="125"/>
    </row>
    <row r="65" spans="6:14" ht="14.25" x14ac:dyDescent="0.2">
      <c r="F65" s="85"/>
      <c r="G65" s="97"/>
      <c r="N65" s="125"/>
    </row>
    <row r="66" spans="6:14" ht="14.25" x14ac:dyDescent="0.2">
      <c r="F66" s="85"/>
      <c r="G66" s="97"/>
      <c r="N66" s="125"/>
    </row>
    <row r="67" spans="6:14" ht="14.25" x14ac:dyDescent="0.2">
      <c r="F67" s="85"/>
      <c r="G67" s="97"/>
      <c r="N67" s="125"/>
    </row>
    <row r="68" spans="6:14" ht="14.25" x14ac:dyDescent="0.2">
      <c r="F68" s="85"/>
      <c r="G68" s="97"/>
      <c r="N68" s="125"/>
    </row>
    <row r="69" spans="6:14" ht="14.25" x14ac:dyDescent="0.2">
      <c r="F69" s="85"/>
      <c r="G69" s="97"/>
      <c r="N69" s="125"/>
    </row>
    <row r="70" spans="6:14" ht="14.25" x14ac:dyDescent="0.2">
      <c r="F70" s="85"/>
      <c r="G70" s="97"/>
      <c r="N70" s="125"/>
    </row>
    <row r="71" spans="6:14" ht="14.25" x14ac:dyDescent="0.2">
      <c r="F71" s="85"/>
      <c r="G71" s="97"/>
      <c r="N71" s="125"/>
    </row>
    <row r="72" spans="6:14" ht="14.25" x14ac:dyDescent="0.2">
      <c r="F72" s="85"/>
      <c r="G72" s="97"/>
      <c r="N72" s="125"/>
    </row>
    <row r="73" spans="6:14" ht="14.25" x14ac:dyDescent="0.2">
      <c r="F73" s="85"/>
      <c r="G73" s="97"/>
      <c r="N73" s="125"/>
    </row>
    <row r="74" spans="6:14" ht="14.25" x14ac:dyDescent="0.2">
      <c r="F74" s="85"/>
      <c r="G74" s="97"/>
      <c r="N74" s="125"/>
    </row>
    <row r="75" spans="6:14" ht="14.25" x14ac:dyDescent="0.2">
      <c r="F75" s="85"/>
      <c r="G75" s="85"/>
      <c r="N75" s="125"/>
    </row>
    <row r="76" spans="6:14" ht="14.25" x14ac:dyDescent="0.2">
      <c r="F76" s="85"/>
      <c r="G76" s="85"/>
      <c r="N76" s="125"/>
    </row>
    <row r="77" spans="6:14" ht="14.25" x14ac:dyDescent="0.2">
      <c r="F77" s="85"/>
      <c r="G77" s="85"/>
      <c r="N77" s="125"/>
    </row>
    <row r="78" spans="6:14" ht="14.25" x14ac:dyDescent="0.2">
      <c r="F78" s="85"/>
      <c r="G78" s="85"/>
      <c r="N78" s="125"/>
    </row>
    <row r="79" spans="6:14" ht="14.25" x14ac:dyDescent="0.2">
      <c r="F79" s="85"/>
      <c r="G79" s="85"/>
      <c r="N79" s="125"/>
    </row>
    <row r="80" spans="6:14" ht="14.25" x14ac:dyDescent="0.2">
      <c r="F80" s="85"/>
      <c r="G80" s="85"/>
      <c r="N80" s="125"/>
    </row>
    <row r="81" spans="6:14" ht="14.25" x14ac:dyDescent="0.2">
      <c r="F81" s="85"/>
      <c r="G81" s="85"/>
      <c r="N81" s="125"/>
    </row>
    <row r="82" spans="6:14" ht="14.25" x14ac:dyDescent="0.2">
      <c r="F82" s="85"/>
      <c r="G82" s="85"/>
      <c r="N82" s="125"/>
    </row>
    <row r="83" spans="6:14" ht="14.25" x14ac:dyDescent="0.2">
      <c r="F83" s="85"/>
      <c r="G83" s="85"/>
      <c r="N83" s="125"/>
    </row>
    <row r="84" spans="6:14" ht="14.25" x14ac:dyDescent="0.2">
      <c r="F84" s="85"/>
      <c r="G84" s="85"/>
      <c r="N84" s="125"/>
    </row>
    <row r="85" spans="6:14" ht="14.25" x14ac:dyDescent="0.2">
      <c r="F85" s="85"/>
      <c r="G85" s="85"/>
      <c r="N85" s="125"/>
    </row>
    <row r="86" spans="6:14" ht="14.25" x14ac:dyDescent="0.2">
      <c r="F86" s="85"/>
      <c r="G86" s="85"/>
      <c r="N86" s="125"/>
    </row>
    <row r="87" spans="6:14" ht="14.25" x14ac:dyDescent="0.2">
      <c r="F87" s="85"/>
      <c r="G87" s="85"/>
      <c r="N87" s="125"/>
    </row>
    <row r="88" spans="6:14" ht="14.25" x14ac:dyDescent="0.2">
      <c r="F88" s="85"/>
      <c r="G88" s="85"/>
      <c r="N88" s="125"/>
    </row>
    <row r="89" spans="6:14" ht="14.25" x14ac:dyDescent="0.2">
      <c r="F89" s="85"/>
      <c r="G89" s="85"/>
      <c r="N89" s="125"/>
    </row>
    <row r="90" spans="6:14" ht="14.25" x14ac:dyDescent="0.2">
      <c r="F90" s="85"/>
      <c r="G90" s="85"/>
      <c r="N90" s="125"/>
    </row>
    <row r="91" spans="6:14" ht="14.25" x14ac:dyDescent="0.2">
      <c r="F91" s="85"/>
      <c r="G91" s="85"/>
      <c r="N91" s="12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  <row r="97" spans="7:7" x14ac:dyDescent="0.2">
      <c r="G97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/>
  <dimension ref="B1:Q96"/>
  <sheetViews>
    <sheetView zoomScaleNormal="100" workbookViewId="0">
      <selection activeCell="H38" sqref="H38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36" customWidth="1"/>
    <col min="11" max="11" width="12.5703125" style="36" customWidth="1"/>
    <col min="12" max="13" width="14.7109375" style="36" customWidth="1"/>
    <col min="14" max="14" width="15.7109375" style="36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54</v>
      </c>
      <c r="C2" s="370"/>
      <c r="D2" s="370"/>
      <c r="E2" s="370"/>
      <c r="F2" s="370"/>
      <c r="G2" s="370"/>
      <c r="H2" s="370"/>
      <c r="I2" s="370"/>
      <c r="J2" s="394"/>
      <c r="K2" s="394"/>
      <c r="L2" s="394"/>
      <c r="M2" s="394"/>
      <c r="N2" s="394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55</v>
      </c>
      <c r="C7" s="6" t="s">
        <v>4</v>
      </c>
      <c r="D7" s="6" t="s">
        <v>5</v>
      </c>
      <c r="E7" s="173" t="s">
        <v>383</v>
      </c>
      <c r="F7" s="4"/>
      <c r="G7" s="4"/>
      <c r="H7" s="4"/>
      <c r="I7" s="159"/>
      <c r="J7" s="44"/>
      <c r="K7" s="295"/>
      <c r="L7" s="160"/>
      <c r="M7" s="44"/>
      <c r="N7" s="327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SUM(I9:I11)</f>
        <v>685510</v>
      </c>
      <c r="J8" s="117">
        <f t="shared" ref="J8" si="1">SUM(J9:J11)</f>
        <v>685510</v>
      </c>
      <c r="K8" s="113">
        <f>SUM(K9:K11)</f>
        <v>0</v>
      </c>
      <c r="L8" s="200">
        <f>SUM(L9:L11)</f>
        <v>0</v>
      </c>
      <c r="M8" s="117">
        <f>SUM(M9:M11)</f>
        <v>0</v>
      </c>
      <c r="N8" s="316">
        <f>SUM(N9:N11)</f>
        <v>0</v>
      </c>
      <c r="O8" s="350">
        <f t="shared" ref="O8:O31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8">
        <v>600590</v>
      </c>
      <c r="J9" s="118">
        <v>600590</v>
      </c>
      <c r="K9" s="112"/>
      <c r="L9" s="144"/>
      <c r="M9" s="118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8">
        <v>84920</v>
      </c>
      <c r="J10" s="118">
        <v>84920</v>
      </c>
      <c r="K10" s="112"/>
      <c r="L10" s="144"/>
      <c r="M10" s="118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5">
      <c r="B12" s="9"/>
      <c r="C12" s="10"/>
      <c r="D12" s="10"/>
      <c r="E12" s="10"/>
      <c r="F12" s="83"/>
      <c r="G12" s="95"/>
      <c r="H12" s="20"/>
      <c r="I12" s="117"/>
      <c r="J12" s="117"/>
      <c r="K12" s="113"/>
      <c r="L12" s="200"/>
      <c r="M12" s="117"/>
      <c r="N12" s="316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J13" si="4">I14</f>
        <v>63490</v>
      </c>
      <c r="J13" s="117">
        <f t="shared" si="4"/>
        <v>63490</v>
      </c>
      <c r="K13" s="113">
        <f>K14</f>
        <v>0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8">
        <v>63490</v>
      </c>
      <c r="J14" s="118">
        <v>63490</v>
      </c>
      <c r="K14" s="112"/>
      <c r="L14" s="144"/>
      <c r="M14" s="118"/>
      <c r="N14" s="317">
        <f>SUM(L14:M14)</f>
        <v>0</v>
      </c>
      <c r="O14" s="351">
        <f t="shared" si="2"/>
        <v>0</v>
      </c>
    </row>
    <row r="15" spans="2:17" ht="12.95" customHeight="1" x14ac:dyDescent="0.25">
      <c r="B15" s="9"/>
      <c r="C15" s="10"/>
      <c r="D15" s="10"/>
      <c r="E15" s="10"/>
      <c r="F15" s="83"/>
      <c r="G15" s="95"/>
      <c r="H15" s="20"/>
      <c r="I15" s="117"/>
      <c r="J15" s="117"/>
      <c r="K15" s="113"/>
      <c r="L15" s="200"/>
      <c r="M15" s="117"/>
      <c r="N15" s="303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7">
        <f t="shared" ref="I16" si="5">SUM(I17:I26)</f>
        <v>120000</v>
      </c>
      <c r="J16" s="117">
        <f t="shared" ref="J16" si="6">SUM(J17:J26)</f>
        <v>120000</v>
      </c>
      <c r="K16" s="113">
        <f>SUM(K17:K26)</f>
        <v>0</v>
      </c>
      <c r="L16" s="201">
        <f>SUM(L17:L26)</f>
        <v>0</v>
      </c>
      <c r="M16" s="119">
        <f>SUM(M17:M26)</f>
        <v>0</v>
      </c>
      <c r="N16" s="303">
        <f>SUM(N17:N26)</f>
        <v>0</v>
      </c>
      <c r="O16" s="350">
        <f t="shared" si="2"/>
        <v>0</v>
      </c>
    </row>
    <row r="17" spans="2:15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8">
        <v>4000</v>
      </c>
      <c r="J17" s="118">
        <v>4000</v>
      </c>
      <c r="K17" s="112"/>
      <c r="L17" s="144"/>
      <c r="M17" s="118"/>
      <c r="N17" s="317">
        <f t="shared" ref="N17:N26" si="7">SUM(L17:M17)</f>
        <v>0</v>
      </c>
      <c r="O17" s="351">
        <f t="shared" si="2"/>
        <v>0</v>
      </c>
    </row>
    <row r="18" spans="2:15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8">
        <v>35000</v>
      </c>
      <c r="J18" s="118">
        <v>35000</v>
      </c>
      <c r="K18" s="112"/>
      <c r="L18" s="144"/>
      <c r="M18" s="118"/>
      <c r="N18" s="317">
        <f t="shared" si="7"/>
        <v>0</v>
      </c>
      <c r="O18" s="351">
        <f t="shared" si="2"/>
        <v>0</v>
      </c>
    </row>
    <row r="19" spans="2:15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8">
        <v>14000</v>
      </c>
      <c r="J19" s="118">
        <v>14000</v>
      </c>
      <c r="K19" s="112"/>
      <c r="L19" s="144"/>
      <c r="M19" s="118"/>
      <c r="N19" s="317">
        <f t="shared" si="7"/>
        <v>0</v>
      </c>
      <c r="O19" s="351">
        <f t="shared" si="2"/>
        <v>0</v>
      </c>
    </row>
    <row r="20" spans="2:15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8">
        <v>8000</v>
      </c>
      <c r="J20" s="118">
        <v>8000</v>
      </c>
      <c r="K20" s="112"/>
      <c r="L20" s="144"/>
      <c r="M20" s="118"/>
      <c r="N20" s="317">
        <f t="shared" si="7"/>
        <v>0</v>
      </c>
      <c r="O20" s="351">
        <f t="shared" si="2"/>
        <v>0</v>
      </c>
    </row>
    <row r="21" spans="2:15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8">
        <v>5000</v>
      </c>
      <c r="J21" s="118">
        <v>5000</v>
      </c>
      <c r="K21" s="112"/>
      <c r="L21" s="144"/>
      <c r="M21" s="118"/>
      <c r="N21" s="317">
        <f t="shared" si="7"/>
        <v>0</v>
      </c>
      <c r="O21" s="351">
        <f t="shared" si="2"/>
        <v>0</v>
      </c>
    </row>
    <row r="22" spans="2:15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8">
        <v>0</v>
      </c>
      <c r="J22" s="118">
        <v>0</v>
      </c>
      <c r="K22" s="112">
        <v>0</v>
      </c>
      <c r="L22" s="144"/>
      <c r="M22" s="118"/>
      <c r="N22" s="317">
        <f t="shared" si="7"/>
        <v>0</v>
      </c>
      <c r="O22" s="351" t="str">
        <f t="shared" si="2"/>
        <v/>
      </c>
    </row>
    <row r="23" spans="2:15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8">
        <v>7000</v>
      </c>
      <c r="J23" s="118">
        <v>7000</v>
      </c>
      <c r="K23" s="112"/>
      <c r="L23" s="144"/>
      <c r="M23" s="118"/>
      <c r="N23" s="317">
        <f t="shared" si="7"/>
        <v>0</v>
      </c>
      <c r="O23" s="351">
        <f t="shared" si="2"/>
        <v>0</v>
      </c>
    </row>
    <row r="24" spans="2:15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8">
        <v>2000</v>
      </c>
      <c r="J24" s="118">
        <v>2000</v>
      </c>
      <c r="K24" s="112">
        <v>0</v>
      </c>
      <c r="L24" s="144"/>
      <c r="M24" s="118"/>
      <c r="N24" s="317">
        <f t="shared" si="7"/>
        <v>0</v>
      </c>
      <c r="O24" s="351">
        <f t="shared" si="2"/>
        <v>0</v>
      </c>
    </row>
    <row r="25" spans="2:15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8">
        <v>45000</v>
      </c>
      <c r="J25" s="118">
        <v>45000</v>
      </c>
      <c r="K25" s="112"/>
      <c r="L25" s="144"/>
      <c r="M25" s="118"/>
      <c r="N25" s="317">
        <f t="shared" si="7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8">
        <v>0</v>
      </c>
      <c r="J26" s="118">
        <v>0</v>
      </c>
      <c r="K26" s="112">
        <v>0</v>
      </c>
      <c r="L26" s="144"/>
      <c r="M26" s="118"/>
      <c r="N26" s="317">
        <f t="shared" si="7"/>
        <v>0</v>
      </c>
      <c r="O26" s="351" t="str">
        <f t="shared" si="2"/>
        <v/>
      </c>
    </row>
    <row r="27" spans="2:15" s="1" customFormat="1" ht="12.95" customHeight="1" x14ac:dyDescent="0.2">
      <c r="B27" s="11"/>
      <c r="C27" s="7"/>
      <c r="D27" s="7"/>
      <c r="E27" s="7"/>
      <c r="F27" s="82"/>
      <c r="G27" s="94"/>
      <c r="H27" s="21"/>
      <c r="I27" s="118"/>
      <c r="J27" s="118"/>
      <c r="K27" s="112"/>
      <c r="L27" s="144"/>
      <c r="M27" s="118"/>
      <c r="N27" s="304"/>
      <c r="O27" s="351" t="str">
        <f t="shared" si="2"/>
        <v/>
      </c>
    </row>
    <row r="28" spans="2:15" s="1" customFormat="1" ht="12.95" customHeight="1" x14ac:dyDescent="0.25">
      <c r="B28" s="11"/>
      <c r="C28" s="7"/>
      <c r="D28" s="7"/>
      <c r="E28" s="7"/>
      <c r="F28" s="82">
        <v>821000</v>
      </c>
      <c r="G28" s="94"/>
      <c r="H28" s="21" t="s">
        <v>13</v>
      </c>
      <c r="I28" s="117">
        <f t="shared" ref="I28" si="8">SUM(I29:I30)</f>
        <v>6000</v>
      </c>
      <c r="J28" s="117">
        <f t="shared" ref="J28" si="9">SUM(J29:J30)</f>
        <v>103452</v>
      </c>
      <c r="K28" s="113">
        <f>SUM(K29:K30)</f>
        <v>0</v>
      </c>
      <c r="L28" s="200">
        <f>SUM(L29:L30)</f>
        <v>0</v>
      </c>
      <c r="M28" s="117">
        <f>SUM(M29:M30)</f>
        <v>0</v>
      </c>
      <c r="N28" s="303">
        <f>SUM(N29:N30)</f>
        <v>0</v>
      </c>
      <c r="O28" s="350">
        <f t="shared" si="2"/>
        <v>0</v>
      </c>
    </row>
    <row r="29" spans="2:15" ht="12.95" customHeight="1" x14ac:dyDescent="0.2">
      <c r="B29" s="9"/>
      <c r="C29" s="10"/>
      <c r="D29" s="10"/>
      <c r="E29" s="10"/>
      <c r="F29" s="83">
        <v>821200</v>
      </c>
      <c r="G29" s="95"/>
      <c r="H29" s="20" t="s">
        <v>14</v>
      </c>
      <c r="I29" s="118">
        <v>0</v>
      </c>
      <c r="J29" s="118">
        <v>97452</v>
      </c>
      <c r="K29" s="112">
        <v>0</v>
      </c>
      <c r="L29" s="144"/>
      <c r="M29" s="118"/>
      <c r="N29" s="317">
        <f t="shared" ref="N29:N30" si="10">SUM(L29:M29)</f>
        <v>0</v>
      </c>
      <c r="O29" s="351">
        <f t="shared" si="2"/>
        <v>0</v>
      </c>
    </row>
    <row r="30" spans="2:15" ht="12.95" customHeight="1" x14ac:dyDescent="0.2">
      <c r="B30" s="9"/>
      <c r="C30" s="10"/>
      <c r="D30" s="10"/>
      <c r="E30" s="10"/>
      <c r="F30" s="83">
        <v>821300</v>
      </c>
      <c r="G30" s="95"/>
      <c r="H30" s="20" t="s">
        <v>15</v>
      </c>
      <c r="I30" s="118">
        <v>6000</v>
      </c>
      <c r="J30" s="118">
        <v>6000</v>
      </c>
      <c r="K30" s="112"/>
      <c r="L30" s="144"/>
      <c r="M30" s="118"/>
      <c r="N30" s="317">
        <f t="shared" si="10"/>
        <v>0</v>
      </c>
      <c r="O30" s="351">
        <f t="shared" si="2"/>
        <v>0</v>
      </c>
    </row>
    <row r="31" spans="2:15" ht="12.95" customHeight="1" x14ac:dyDescent="0.2">
      <c r="B31" s="9"/>
      <c r="C31" s="10"/>
      <c r="D31" s="10"/>
      <c r="E31" s="10"/>
      <c r="F31" s="83"/>
      <c r="G31" s="95"/>
      <c r="H31" s="20"/>
      <c r="I31" s="118"/>
      <c r="J31" s="118"/>
      <c r="K31" s="112"/>
      <c r="L31" s="144"/>
      <c r="M31" s="118"/>
      <c r="N31" s="304"/>
      <c r="O31" s="351" t="str">
        <f t="shared" si="2"/>
        <v/>
      </c>
    </row>
    <row r="32" spans="2:15" s="1" customFormat="1" ht="12.95" customHeight="1" x14ac:dyDescent="0.25">
      <c r="B32" s="11"/>
      <c r="C32" s="7"/>
      <c r="D32" s="7"/>
      <c r="E32" s="7"/>
      <c r="F32" s="82"/>
      <c r="G32" s="94"/>
      <c r="H32" s="21" t="s">
        <v>16</v>
      </c>
      <c r="I32" s="117">
        <v>17</v>
      </c>
      <c r="J32" s="117">
        <v>17</v>
      </c>
      <c r="K32" s="113"/>
      <c r="L32" s="200"/>
      <c r="M32" s="117"/>
      <c r="N32" s="303"/>
      <c r="O32" s="351"/>
    </row>
    <row r="33" spans="2:15" s="1" customFormat="1" ht="12.95" customHeight="1" x14ac:dyDescent="0.25">
      <c r="B33" s="11"/>
      <c r="C33" s="7"/>
      <c r="D33" s="7"/>
      <c r="E33" s="7"/>
      <c r="F33" s="82"/>
      <c r="G33" s="94"/>
      <c r="H33" s="7" t="s">
        <v>25</v>
      </c>
      <c r="I33" s="149">
        <f t="shared" ref="I33:K33" si="11">I8+I13+I16+I28</f>
        <v>875000</v>
      </c>
      <c r="J33" s="13">
        <f t="shared" si="11"/>
        <v>972452</v>
      </c>
      <c r="K33" s="80">
        <f t="shared" si="11"/>
        <v>0</v>
      </c>
      <c r="L33" s="152">
        <f>L8+L13+L16+L28</f>
        <v>0</v>
      </c>
      <c r="M33" s="13">
        <f>M8+M13+M16+M28</f>
        <v>0</v>
      </c>
      <c r="N33" s="303">
        <f>N8+N13+N16+N28</f>
        <v>0</v>
      </c>
      <c r="O33" s="350">
        <f>IF(J33=0,"",N33/J33*100)</f>
        <v>0</v>
      </c>
    </row>
    <row r="34" spans="2:15" s="1" customFormat="1" ht="12.95" customHeight="1" x14ac:dyDescent="0.25">
      <c r="B34" s="11"/>
      <c r="C34" s="7"/>
      <c r="D34" s="7"/>
      <c r="E34" s="7"/>
      <c r="F34" s="82"/>
      <c r="G34" s="94"/>
      <c r="H34" s="7" t="s">
        <v>17</v>
      </c>
      <c r="I34" s="149">
        <f t="shared" ref="I34:K34" si="12">I33</f>
        <v>875000</v>
      </c>
      <c r="J34" s="13">
        <f t="shared" si="12"/>
        <v>972452</v>
      </c>
      <c r="K34" s="80">
        <f t="shared" si="12"/>
        <v>0</v>
      </c>
      <c r="L34" s="152">
        <f t="shared" ref="L34:N35" si="13">L33</f>
        <v>0</v>
      </c>
      <c r="M34" s="13">
        <f t="shared" si="13"/>
        <v>0</v>
      </c>
      <c r="N34" s="303">
        <f t="shared" si="13"/>
        <v>0</v>
      </c>
      <c r="O34" s="350">
        <f>IF(J34=0,"",N34/J34*100)</f>
        <v>0</v>
      </c>
    </row>
    <row r="35" spans="2:15" s="1" customFormat="1" ht="12.95" customHeight="1" x14ac:dyDescent="0.25">
      <c r="B35" s="11"/>
      <c r="C35" s="7"/>
      <c r="D35" s="7"/>
      <c r="E35" s="7"/>
      <c r="F35" s="82"/>
      <c r="G35" s="94"/>
      <c r="H35" s="7" t="s">
        <v>18</v>
      </c>
      <c r="I35" s="13">
        <f t="shared" ref="I35:K35" si="14">I34</f>
        <v>875000</v>
      </c>
      <c r="J35" s="13">
        <f t="shared" si="14"/>
        <v>972452</v>
      </c>
      <c r="K35" s="80">
        <f t="shared" si="14"/>
        <v>0</v>
      </c>
      <c r="L35" s="152">
        <f t="shared" si="13"/>
        <v>0</v>
      </c>
      <c r="M35" s="13">
        <f t="shared" si="13"/>
        <v>0</v>
      </c>
      <c r="N35" s="303">
        <f t="shared" si="13"/>
        <v>0</v>
      </c>
      <c r="O35" s="350">
        <f>IF(J35=0,"",N35/J35*100)</f>
        <v>0</v>
      </c>
    </row>
    <row r="36" spans="2:15" ht="12.95" customHeight="1" thickBot="1" x14ac:dyDescent="0.25">
      <c r="B36" s="14"/>
      <c r="C36" s="15"/>
      <c r="D36" s="15"/>
      <c r="E36" s="15"/>
      <c r="F36" s="84"/>
      <c r="G36" s="96"/>
      <c r="H36" s="15"/>
      <c r="I36" s="26"/>
      <c r="J36" s="26"/>
      <c r="K36" s="294"/>
      <c r="L36" s="153"/>
      <c r="M36" s="26"/>
      <c r="N36" s="318"/>
      <c r="O36" s="352"/>
    </row>
    <row r="37" spans="2:15" ht="12.95" customHeight="1" x14ac:dyDescent="0.2">
      <c r="F37" s="85"/>
      <c r="G37" s="97"/>
      <c r="N37" s="126"/>
    </row>
    <row r="38" spans="2:15" ht="12.95" customHeight="1" x14ac:dyDescent="0.2">
      <c r="F38" s="85"/>
      <c r="G38" s="97"/>
      <c r="N38" s="126"/>
    </row>
    <row r="39" spans="2:15" ht="12.95" customHeight="1" x14ac:dyDescent="0.2">
      <c r="F39" s="85"/>
      <c r="G39" s="97"/>
      <c r="N39" s="126"/>
    </row>
    <row r="40" spans="2:15" ht="12.95" customHeight="1" x14ac:dyDescent="0.2">
      <c r="F40" s="85"/>
      <c r="G40" s="97"/>
      <c r="N40" s="126"/>
    </row>
    <row r="41" spans="2:15" ht="12.95" customHeight="1" x14ac:dyDescent="0.2">
      <c r="F41" s="85"/>
      <c r="G41" s="97"/>
      <c r="N41" s="126"/>
    </row>
    <row r="42" spans="2:15" ht="12.95" customHeight="1" x14ac:dyDescent="0.2">
      <c r="F42" s="85"/>
      <c r="G42" s="97"/>
      <c r="N42" s="126"/>
    </row>
    <row r="43" spans="2:15" ht="12.95" customHeight="1" x14ac:dyDescent="0.2">
      <c r="F43" s="85"/>
      <c r="G43" s="97"/>
      <c r="N43" s="126"/>
    </row>
    <row r="44" spans="2:15" ht="12.95" customHeight="1" x14ac:dyDescent="0.2">
      <c r="F44" s="85"/>
      <c r="G44" s="97"/>
      <c r="N44" s="126"/>
    </row>
    <row r="45" spans="2:15" ht="12.95" customHeight="1" x14ac:dyDescent="0.2">
      <c r="F45" s="85"/>
      <c r="G45" s="97"/>
      <c r="N45" s="126"/>
    </row>
    <row r="46" spans="2:15" ht="12.95" customHeight="1" x14ac:dyDescent="0.2">
      <c r="F46" s="85"/>
      <c r="G46" s="97"/>
      <c r="N46" s="126"/>
    </row>
    <row r="47" spans="2:15" ht="12.95" customHeight="1" x14ac:dyDescent="0.2">
      <c r="F47" s="85"/>
      <c r="G47" s="97"/>
      <c r="N47" s="126"/>
    </row>
    <row r="48" spans="2:15" ht="12.95" customHeight="1" x14ac:dyDescent="0.2">
      <c r="F48" s="85"/>
      <c r="G48" s="97"/>
      <c r="N48" s="126"/>
    </row>
    <row r="49" spans="6:14" ht="12.95" customHeight="1" x14ac:dyDescent="0.2">
      <c r="F49" s="85"/>
      <c r="G49" s="97"/>
      <c r="N49" s="126"/>
    </row>
    <row r="50" spans="6:14" ht="12.95" customHeight="1" x14ac:dyDescent="0.2">
      <c r="F50" s="85"/>
      <c r="G50" s="97"/>
      <c r="N50" s="126"/>
    </row>
    <row r="51" spans="6:14" ht="12.95" customHeight="1" x14ac:dyDescent="0.2">
      <c r="F51" s="85"/>
      <c r="G51" s="97"/>
      <c r="N51" s="126"/>
    </row>
    <row r="52" spans="6:14" ht="12.95" customHeight="1" x14ac:dyDescent="0.2">
      <c r="F52" s="85"/>
      <c r="G52" s="97"/>
      <c r="N52" s="126"/>
    </row>
    <row r="53" spans="6:14" ht="12.95" customHeight="1" x14ac:dyDescent="0.2">
      <c r="F53" s="85"/>
      <c r="G53" s="97"/>
      <c r="N53" s="126"/>
    </row>
    <row r="54" spans="6:14" ht="12.95" customHeight="1" x14ac:dyDescent="0.2">
      <c r="F54" s="85"/>
      <c r="G54" s="97"/>
      <c r="N54" s="126"/>
    </row>
    <row r="55" spans="6:14" ht="12.95" customHeight="1" x14ac:dyDescent="0.2">
      <c r="F55" s="85"/>
      <c r="G55" s="97"/>
      <c r="N55" s="126"/>
    </row>
    <row r="56" spans="6:14" ht="12.95" customHeight="1" x14ac:dyDescent="0.2">
      <c r="F56" s="85"/>
      <c r="G56" s="97"/>
      <c r="N56" s="126"/>
    </row>
    <row r="57" spans="6:14" ht="12.95" customHeight="1" x14ac:dyDescent="0.2">
      <c r="F57" s="85"/>
      <c r="G57" s="97"/>
      <c r="N57" s="126"/>
    </row>
    <row r="58" spans="6:14" ht="12.95" customHeight="1" x14ac:dyDescent="0.2">
      <c r="F58" s="85"/>
      <c r="G58" s="97"/>
      <c r="N58" s="126"/>
    </row>
    <row r="59" spans="6:14" ht="12.95" customHeight="1" x14ac:dyDescent="0.2">
      <c r="F59" s="85"/>
      <c r="G59" s="97"/>
      <c r="N59" s="126"/>
    </row>
    <row r="60" spans="6:14" ht="17.100000000000001" customHeight="1" x14ac:dyDescent="0.2">
      <c r="F60" s="85"/>
      <c r="G60" s="97"/>
      <c r="N60" s="126"/>
    </row>
    <row r="61" spans="6:14" ht="14.25" x14ac:dyDescent="0.2">
      <c r="F61" s="85"/>
      <c r="G61" s="97"/>
      <c r="N61" s="126"/>
    </row>
    <row r="62" spans="6:14" ht="14.25" x14ac:dyDescent="0.2">
      <c r="F62" s="85"/>
      <c r="G62" s="97"/>
      <c r="N62" s="126"/>
    </row>
    <row r="63" spans="6:14" ht="14.25" x14ac:dyDescent="0.2">
      <c r="F63" s="85"/>
      <c r="G63" s="97"/>
      <c r="N63" s="126"/>
    </row>
    <row r="64" spans="6:14" ht="14.25" x14ac:dyDescent="0.2">
      <c r="F64" s="85"/>
      <c r="G64" s="97"/>
      <c r="N64" s="126"/>
    </row>
    <row r="65" spans="6:14" ht="14.25" x14ac:dyDescent="0.2">
      <c r="F65" s="85"/>
      <c r="G65" s="97"/>
      <c r="N65" s="126"/>
    </row>
    <row r="66" spans="6:14" ht="14.25" x14ac:dyDescent="0.2">
      <c r="F66" s="85"/>
      <c r="G66" s="97"/>
      <c r="N66" s="126"/>
    </row>
    <row r="67" spans="6:14" ht="14.25" x14ac:dyDescent="0.2">
      <c r="F67" s="85"/>
      <c r="G67" s="97"/>
      <c r="N67" s="126"/>
    </row>
    <row r="68" spans="6:14" ht="14.25" x14ac:dyDescent="0.2">
      <c r="F68" s="85"/>
      <c r="G68" s="97"/>
      <c r="N68" s="126"/>
    </row>
    <row r="69" spans="6:14" ht="14.25" x14ac:dyDescent="0.2">
      <c r="F69" s="85"/>
      <c r="G69" s="97"/>
      <c r="N69" s="126"/>
    </row>
    <row r="70" spans="6:14" ht="14.25" x14ac:dyDescent="0.2">
      <c r="F70" s="85"/>
      <c r="G70" s="97"/>
      <c r="N70" s="126"/>
    </row>
    <row r="71" spans="6:14" ht="14.25" x14ac:dyDescent="0.2">
      <c r="F71" s="85"/>
      <c r="G71" s="97"/>
      <c r="N71" s="126"/>
    </row>
    <row r="72" spans="6:14" ht="14.25" x14ac:dyDescent="0.2">
      <c r="F72" s="85"/>
      <c r="G72" s="97"/>
      <c r="N72" s="126"/>
    </row>
    <row r="73" spans="6:14" ht="14.25" x14ac:dyDescent="0.2">
      <c r="F73" s="85"/>
      <c r="G73" s="97"/>
      <c r="N73" s="126"/>
    </row>
    <row r="74" spans="6:14" ht="14.25" x14ac:dyDescent="0.2">
      <c r="F74" s="85"/>
      <c r="G74" s="85"/>
      <c r="N74" s="126"/>
    </row>
    <row r="75" spans="6:14" ht="14.25" x14ac:dyDescent="0.2">
      <c r="F75" s="85"/>
      <c r="G75" s="85"/>
      <c r="N75" s="126"/>
    </row>
    <row r="76" spans="6:14" ht="14.25" x14ac:dyDescent="0.2">
      <c r="F76" s="85"/>
      <c r="G76" s="85"/>
      <c r="N76" s="126"/>
    </row>
    <row r="77" spans="6:14" ht="14.25" x14ac:dyDescent="0.2">
      <c r="F77" s="85"/>
      <c r="G77" s="85"/>
      <c r="N77" s="126"/>
    </row>
    <row r="78" spans="6:14" ht="14.25" x14ac:dyDescent="0.2">
      <c r="F78" s="85"/>
      <c r="G78" s="85"/>
      <c r="N78" s="126"/>
    </row>
    <row r="79" spans="6:14" ht="14.25" x14ac:dyDescent="0.2">
      <c r="F79" s="85"/>
      <c r="G79" s="85"/>
      <c r="N79" s="126"/>
    </row>
    <row r="80" spans="6:14" ht="14.25" x14ac:dyDescent="0.2">
      <c r="F80" s="85"/>
      <c r="G80" s="85"/>
      <c r="N80" s="126"/>
    </row>
    <row r="81" spans="6:14" ht="14.25" x14ac:dyDescent="0.2">
      <c r="F81" s="85"/>
      <c r="G81" s="85"/>
      <c r="N81" s="126"/>
    </row>
    <row r="82" spans="6:14" ht="14.25" x14ac:dyDescent="0.2">
      <c r="F82" s="85"/>
      <c r="G82" s="85"/>
      <c r="N82" s="126"/>
    </row>
    <row r="83" spans="6:14" ht="14.25" x14ac:dyDescent="0.2">
      <c r="F83" s="85"/>
      <c r="G83" s="85"/>
      <c r="N83" s="126"/>
    </row>
    <row r="84" spans="6:14" ht="14.25" x14ac:dyDescent="0.2">
      <c r="F84" s="85"/>
      <c r="G84" s="85"/>
      <c r="N84" s="126"/>
    </row>
    <row r="85" spans="6:14" ht="14.25" x14ac:dyDescent="0.2">
      <c r="F85" s="85"/>
      <c r="G85" s="85"/>
      <c r="N85" s="126"/>
    </row>
    <row r="86" spans="6:14" ht="14.25" x14ac:dyDescent="0.2">
      <c r="F86" s="85"/>
      <c r="G86" s="85"/>
      <c r="N86" s="126"/>
    </row>
    <row r="87" spans="6:14" ht="14.25" x14ac:dyDescent="0.2">
      <c r="F87" s="85"/>
      <c r="G87" s="85"/>
      <c r="N87" s="126"/>
    </row>
    <row r="88" spans="6:14" ht="14.25" x14ac:dyDescent="0.2">
      <c r="F88" s="85"/>
      <c r="G88" s="85"/>
      <c r="N88" s="126"/>
    </row>
    <row r="89" spans="6:14" ht="14.25" x14ac:dyDescent="0.2">
      <c r="F89" s="85"/>
      <c r="G89" s="85"/>
      <c r="N89" s="126"/>
    </row>
    <row r="90" spans="6:14" ht="14.25" x14ac:dyDescent="0.2">
      <c r="F90" s="85"/>
      <c r="G90" s="85"/>
      <c r="N90" s="126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/>
  <dimension ref="B1:Q96"/>
  <sheetViews>
    <sheetView zoomScaleNormal="100" workbookViewId="0">
      <selection activeCell="J23" sqref="J2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90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56</v>
      </c>
      <c r="C7" s="6" t="s">
        <v>4</v>
      </c>
      <c r="D7" s="6" t="s">
        <v>5</v>
      </c>
      <c r="E7" s="173" t="s">
        <v>383</v>
      </c>
      <c r="F7" s="4"/>
      <c r="G7" s="4"/>
      <c r="H7" s="4"/>
      <c r="I7" s="148"/>
      <c r="J7" s="4"/>
      <c r="K7" s="43"/>
      <c r="L7" s="3"/>
      <c r="M7" s="4"/>
      <c r="N7" s="315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SUM(I9:I11)</f>
        <v>90110</v>
      </c>
      <c r="J8" s="117">
        <f t="shared" ref="J8" si="1">SUM(J9:J11)</f>
        <v>90110</v>
      </c>
      <c r="K8" s="113">
        <f>SUM(K9:K11)</f>
        <v>0</v>
      </c>
      <c r="L8" s="200">
        <f>SUM(L9:L11)</f>
        <v>0</v>
      </c>
      <c r="M8" s="117">
        <f>SUM(M9:M11)</f>
        <v>0</v>
      </c>
      <c r="N8" s="316">
        <f>SUM(N9:N11)</f>
        <v>0</v>
      </c>
      <c r="O8" s="350">
        <f t="shared" ref="O8:O31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5">
        <v>78090</v>
      </c>
      <c r="J9" s="115">
        <v>78090</v>
      </c>
      <c r="K9" s="110"/>
      <c r="L9" s="143"/>
      <c r="M9" s="115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5">
        <v>12020</v>
      </c>
      <c r="J10" s="115">
        <v>12020</v>
      </c>
      <c r="K10" s="110"/>
      <c r="L10" s="143"/>
      <c r="M10" s="115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1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5">
      <c r="B12" s="9"/>
      <c r="C12" s="10"/>
      <c r="D12" s="10"/>
      <c r="E12" s="10"/>
      <c r="F12" s="83"/>
      <c r="G12" s="95"/>
      <c r="H12" s="20"/>
      <c r="I12" s="117"/>
      <c r="J12" s="117"/>
      <c r="K12" s="113"/>
      <c r="L12" s="200"/>
      <c r="M12" s="117"/>
      <c r="N12" s="316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J13" si="4">I14</f>
        <v>8250</v>
      </c>
      <c r="J13" s="117">
        <f t="shared" si="4"/>
        <v>8250</v>
      </c>
      <c r="K13" s="113">
        <f>K14</f>
        <v>0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5">
        <v>8250</v>
      </c>
      <c r="J14" s="115">
        <v>8250</v>
      </c>
      <c r="K14" s="110"/>
      <c r="L14" s="143"/>
      <c r="M14" s="115"/>
      <c r="N14" s="317">
        <f>SUM(L14:M14)</f>
        <v>0</v>
      </c>
      <c r="O14" s="351">
        <f t="shared" si="2"/>
        <v>0</v>
      </c>
    </row>
    <row r="15" spans="2:17" ht="12.95" customHeight="1" x14ac:dyDescent="0.25">
      <c r="B15" s="9"/>
      <c r="C15" s="10"/>
      <c r="D15" s="10"/>
      <c r="E15" s="10"/>
      <c r="F15" s="83"/>
      <c r="G15" s="95"/>
      <c r="H15" s="20"/>
      <c r="I15" s="119"/>
      <c r="J15" s="119"/>
      <c r="K15" s="111"/>
      <c r="L15" s="201"/>
      <c r="M15" s="119"/>
      <c r="N15" s="303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" si="5">SUM(I17:I26)</f>
        <v>12000</v>
      </c>
      <c r="J16" s="119">
        <f t="shared" ref="J16" si="6">SUM(J17:J26)</f>
        <v>12000</v>
      </c>
      <c r="K16" s="111">
        <f>SUM(K17:K26)</f>
        <v>0</v>
      </c>
      <c r="L16" s="201">
        <f>SUM(L17:L26)</f>
        <v>0</v>
      </c>
      <c r="M16" s="119">
        <f>SUM(M17:M26)</f>
        <v>0</v>
      </c>
      <c r="N16" s="303">
        <f>SUM(N17:N26)</f>
        <v>0</v>
      </c>
      <c r="O16" s="350">
        <f t="shared" si="2"/>
        <v>0</v>
      </c>
    </row>
    <row r="17" spans="2:15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5">
        <v>1500</v>
      </c>
      <c r="J17" s="115">
        <v>1500</v>
      </c>
      <c r="K17" s="110">
        <v>0</v>
      </c>
      <c r="L17" s="143"/>
      <c r="M17" s="115"/>
      <c r="N17" s="317">
        <f t="shared" ref="N17:N26" si="7">SUM(L17:M17)</f>
        <v>0</v>
      </c>
      <c r="O17" s="351">
        <f t="shared" si="2"/>
        <v>0</v>
      </c>
    </row>
    <row r="18" spans="2:15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5">
        <v>0</v>
      </c>
      <c r="J18" s="115">
        <v>0</v>
      </c>
      <c r="K18" s="110">
        <v>0</v>
      </c>
      <c r="L18" s="143"/>
      <c r="M18" s="115"/>
      <c r="N18" s="317">
        <f t="shared" si="7"/>
        <v>0</v>
      </c>
      <c r="O18" s="351" t="str">
        <f t="shared" si="2"/>
        <v/>
      </c>
    </row>
    <row r="19" spans="2:15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5">
        <v>4000</v>
      </c>
      <c r="J19" s="115">
        <v>4000</v>
      </c>
      <c r="K19" s="110"/>
      <c r="L19" s="143"/>
      <c r="M19" s="115"/>
      <c r="N19" s="317">
        <f t="shared" si="7"/>
        <v>0</v>
      </c>
      <c r="O19" s="351">
        <f t="shared" si="2"/>
        <v>0</v>
      </c>
    </row>
    <row r="20" spans="2:15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5">
        <v>1000</v>
      </c>
      <c r="J20" s="115">
        <v>1000</v>
      </c>
      <c r="K20" s="110"/>
      <c r="L20" s="143"/>
      <c r="M20" s="115"/>
      <c r="N20" s="317">
        <f t="shared" si="7"/>
        <v>0</v>
      </c>
      <c r="O20" s="351">
        <f t="shared" si="2"/>
        <v>0</v>
      </c>
    </row>
    <row r="21" spans="2:15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5">
        <v>0</v>
      </c>
      <c r="J21" s="115">
        <v>0</v>
      </c>
      <c r="K21" s="110">
        <v>0</v>
      </c>
      <c r="L21" s="143"/>
      <c r="M21" s="115"/>
      <c r="N21" s="317">
        <f t="shared" si="7"/>
        <v>0</v>
      </c>
      <c r="O21" s="351" t="str">
        <f t="shared" si="2"/>
        <v/>
      </c>
    </row>
    <row r="22" spans="2:15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5">
        <v>0</v>
      </c>
      <c r="J22" s="115">
        <v>0</v>
      </c>
      <c r="K22" s="110">
        <v>0</v>
      </c>
      <c r="L22" s="143"/>
      <c r="M22" s="115"/>
      <c r="N22" s="317">
        <f t="shared" si="7"/>
        <v>0</v>
      </c>
      <c r="O22" s="351" t="str">
        <f t="shared" si="2"/>
        <v/>
      </c>
    </row>
    <row r="23" spans="2:15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5">
        <v>3500</v>
      </c>
      <c r="J23" s="115">
        <v>3500</v>
      </c>
      <c r="K23" s="110"/>
      <c r="L23" s="143"/>
      <c r="M23" s="115"/>
      <c r="N23" s="317">
        <f t="shared" si="7"/>
        <v>0</v>
      </c>
      <c r="O23" s="351">
        <f t="shared" si="2"/>
        <v>0</v>
      </c>
    </row>
    <row r="24" spans="2:15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5">
        <v>0</v>
      </c>
      <c r="J24" s="115">
        <v>0</v>
      </c>
      <c r="K24" s="110">
        <v>0</v>
      </c>
      <c r="L24" s="143"/>
      <c r="M24" s="115"/>
      <c r="N24" s="317">
        <f t="shared" si="7"/>
        <v>0</v>
      </c>
      <c r="O24" s="351" t="str">
        <f t="shared" si="2"/>
        <v/>
      </c>
    </row>
    <row r="25" spans="2:15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5">
        <v>2000</v>
      </c>
      <c r="J25" s="115">
        <v>2000</v>
      </c>
      <c r="K25" s="110"/>
      <c r="L25" s="143"/>
      <c r="M25" s="115"/>
      <c r="N25" s="317">
        <f t="shared" si="7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613900</v>
      </c>
      <c r="G26" s="95"/>
      <c r="H26" s="181" t="s">
        <v>246</v>
      </c>
      <c r="I26" s="118">
        <v>0</v>
      </c>
      <c r="J26" s="118">
        <v>0</v>
      </c>
      <c r="K26" s="112">
        <v>0</v>
      </c>
      <c r="L26" s="144"/>
      <c r="M26" s="118"/>
      <c r="N26" s="317">
        <f t="shared" si="7"/>
        <v>0</v>
      </c>
      <c r="O26" s="351" t="str">
        <f t="shared" si="2"/>
        <v/>
      </c>
    </row>
    <row r="27" spans="2:15" ht="12.95" customHeight="1" x14ac:dyDescent="0.25">
      <c r="B27" s="9"/>
      <c r="C27" s="10"/>
      <c r="D27" s="10"/>
      <c r="E27" s="10"/>
      <c r="F27" s="83"/>
      <c r="G27" s="95"/>
      <c r="H27" s="20"/>
      <c r="I27" s="117"/>
      <c r="J27" s="117"/>
      <c r="K27" s="113"/>
      <c r="L27" s="200"/>
      <c r="M27" s="117"/>
      <c r="N27" s="303"/>
      <c r="O27" s="351" t="str">
        <f t="shared" si="2"/>
        <v/>
      </c>
    </row>
    <row r="28" spans="2:15" s="1" customFormat="1" ht="12.95" customHeight="1" x14ac:dyDescent="0.25">
      <c r="B28" s="11"/>
      <c r="C28" s="7"/>
      <c r="D28" s="7"/>
      <c r="E28" s="7"/>
      <c r="F28" s="82">
        <v>821000</v>
      </c>
      <c r="G28" s="94"/>
      <c r="H28" s="21" t="s">
        <v>13</v>
      </c>
      <c r="I28" s="117">
        <f t="shared" ref="I28" si="8">I29+I30</f>
        <v>3000</v>
      </c>
      <c r="J28" s="117">
        <f t="shared" ref="J28" si="9">J29+J30</f>
        <v>3000</v>
      </c>
      <c r="K28" s="113">
        <f>K29+K30</f>
        <v>0</v>
      </c>
      <c r="L28" s="200">
        <f>L29+L30</f>
        <v>0</v>
      </c>
      <c r="M28" s="117">
        <f>M29+M30</f>
        <v>0</v>
      </c>
      <c r="N28" s="303">
        <f>N29+N30</f>
        <v>0</v>
      </c>
      <c r="O28" s="350">
        <f t="shared" si="2"/>
        <v>0</v>
      </c>
    </row>
    <row r="29" spans="2:15" ht="12.95" customHeight="1" x14ac:dyDescent="0.2">
      <c r="B29" s="9"/>
      <c r="C29" s="10"/>
      <c r="D29" s="10"/>
      <c r="E29" s="10"/>
      <c r="F29" s="83">
        <v>821200</v>
      </c>
      <c r="G29" s="95"/>
      <c r="H29" s="20" t="s">
        <v>14</v>
      </c>
      <c r="I29" s="115">
        <v>0</v>
      </c>
      <c r="J29" s="115">
        <v>0</v>
      </c>
      <c r="K29" s="110">
        <v>0</v>
      </c>
      <c r="L29" s="143"/>
      <c r="M29" s="115"/>
      <c r="N29" s="317">
        <f t="shared" ref="N29:N30" si="10">SUM(L29:M29)</f>
        <v>0</v>
      </c>
      <c r="O29" s="351" t="str">
        <f t="shared" si="2"/>
        <v/>
      </c>
    </row>
    <row r="30" spans="2:15" ht="12.95" customHeight="1" x14ac:dyDescent="0.2">
      <c r="B30" s="9"/>
      <c r="C30" s="10"/>
      <c r="D30" s="10"/>
      <c r="E30" s="10"/>
      <c r="F30" s="83">
        <v>821300</v>
      </c>
      <c r="G30" s="95"/>
      <c r="H30" s="20" t="s">
        <v>15</v>
      </c>
      <c r="I30" s="115">
        <v>3000</v>
      </c>
      <c r="J30" s="115">
        <v>3000</v>
      </c>
      <c r="K30" s="110">
        <v>0</v>
      </c>
      <c r="L30" s="143"/>
      <c r="M30" s="115"/>
      <c r="N30" s="317">
        <f t="shared" si="10"/>
        <v>0</v>
      </c>
      <c r="O30" s="351">
        <f t="shared" si="2"/>
        <v>0</v>
      </c>
    </row>
    <row r="31" spans="2:15" ht="12.95" customHeight="1" x14ac:dyDescent="0.25">
      <c r="B31" s="9"/>
      <c r="C31" s="10"/>
      <c r="D31" s="10"/>
      <c r="E31" s="10"/>
      <c r="F31" s="83"/>
      <c r="G31" s="95"/>
      <c r="H31" s="20"/>
      <c r="I31" s="117"/>
      <c r="J31" s="117"/>
      <c r="K31" s="113"/>
      <c r="L31" s="200"/>
      <c r="M31" s="117"/>
      <c r="N31" s="303"/>
      <c r="O31" s="351" t="str">
        <f t="shared" si="2"/>
        <v/>
      </c>
    </row>
    <row r="32" spans="2:15" s="1" customFormat="1" ht="12.95" customHeight="1" x14ac:dyDescent="0.25">
      <c r="B32" s="11"/>
      <c r="C32" s="7"/>
      <c r="D32" s="7"/>
      <c r="E32" s="7"/>
      <c r="F32" s="82"/>
      <c r="G32" s="94"/>
      <c r="H32" s="21" t="s">
        <v>16</v>
      </c>
      <c r="I32" s="117">
        <v>3</v>
      </c>
      <c r="J32" s="117">
        <v>3</v>
      </c>
      <c r="K32" s="113"/>
      <c r="L32" s="200"/>
      <c r="M32" s="117"/>
      <c r="N32" s="303"/>
      <c r="O32" s="351"/>
    </row>
    <row r="33" spans="2:15" s="1" customFormat="1" ht="12.95" customHeight="1" x14ac:dyDescent="0.25">
      <c r="B33" s="11"/>
      <c r="C33" s="7"/>
      <c r="D33" s="7"/>
      <c r="E33" s="7"/>
      <c r="F33" s="82"/>
      <c r="G33" s="94"/>
      <c r="H33" s="7" t="s">
        <v>25</v>
      </c>
      <c r="I33" s="149">
        <f t="shared" ref="I33:K33" si="11">I8+I13+I16+I28</f>
        <v>113360</v>
      </c>
      <c r="J33" s="13">
        <f t="shared" si="11"/>
        <v>113360</v>
      </c>
      <c r="K33" s="80">
        <f t="shared" si="11"/>
        <v>0</v>
      </c>
      <c r="L33" s="152">
        <f>L8+L13+L16+L28</f>
        <v>0</v>
      </c>
      <c r="M33" s="13">
        <f>M8+M13+M16+M28</f>
        <v>0</v>
      </c>
      <c r="N33" s="303">
        <f>N8+N13+N16+N28</f>
        <v>0</v>
      </c>
      <c r="O33" s="350">
        <f>IF(J33=0,"",N33/J33*100)</f>
        <v>0</v>
      </c>
    </row>
    <row r="34" spans="2:15" s="1" customFormat="1" ht="12.95" customHeight="1" x14ac:dyDescent="0.25">
      <c r="B34" s="11"/>
      <c r="C34" s="7"/>
      <c r="D34" s="7"/>
      <c r="E34" s="7"/>
      <c r="F34" s="82"/>
      <c r="G34" s="94"/>
      <c r="H34" s="7" t="s">
        <v>17</v>
      </c>
      <c r="I34" s="149">
        <f t="shared" ref="I34:K34" si="12">I33</f>
        <v>113360</v>
      </c>
      <c r="J34" s="13">
        <f t="shared" si="12"/>
        <v>113360</v>
      </c>
      <c r="K34" s="80">
        <f t="shared" si="12"/>
        <v>0</v>
      </c>
      <c r="L34" s="152">
        <f t="shared" ref="L34:N35" si="13">L33</f>
        <v>0</v>
      </c>
      <c r="M34" s="13">
        <f t="shared" si="13"/>
        <v>0</v>
      </c>
      <c r="N34" s="303">
        <f t="shared" si="13"/>
        <v>0</v>
      </c>
      <c r="O34" s="350">
        <f>IF(J34=0,"",N34/J34*100)</f>
        <v>0</v>
      </c>
    </row>
    <row r="35" spans="2:15" s="1" customFormat="1" ht="12.95" customHeight="1" x14ac:dyDescent="0.25">
      <c r="B35" s="11"/>
      <c r="C35" s="7"/>
      <c r="D35" s="7"/>
      <c r="E35" s="7"/>
      <c r="F35" s="82"/>
      <c r="G35" s="94"/>
      <c r="H35" s="7" t="s">
        <v>18</v>
      </c>
      <c r="I35" s="13">
        <f t="shared" ref="I35:K35" si="14">I34</f>
        <v>113360</v>
      </c>
      <c r="J35" s="13">
        <f t="shared" si="14"/>
        <v>113360</v>
      </c>
      <c r="K35" s="80">
        <f t="shared" si="14"/>
        <v>0</v>
      </c>
      <c r="L35" s="152">
        <f t="shared" si="13"/>
        <v>0</v>
      </c>
      <c r="M35" s="13">
        <f t="shared" si="13"/>
        <v>0</v>
      </c>
      <c r="N35" s="303">
        <f t="shared" si="13"/>
        <v>0</v>
      </c>
      <c r="O35" s="350">
        <f>IF(J35=0,"",N35/J35*100)</f>
        <v>0</v>
      </c>
    </row>
    <row r="36" spans="2:15" ht="12.95" customHeight="1" thickBot="1" x14ac:dyDescent="0.25">
      <c r="B36" s="14"/>
      <c r="C36" s="15"/>
      <c r="D36" s="15"/>
      <c r="E36" s="15"/>
      <c r="F36" s="84"/>
      <c r="G36" s="96"/>
      <c r="H36" s="15"/>
      <c r="I36" s="15"/>
      <c r="J36" s="15"/>
      <c r="K36" s="141"/>
      <c r="L36" s="14"/>
      <c r="M36" s="15"/>
      <c r="N36" s="305"/>
      <c r="O36" s="352"/>
    </row>
    <row r="37" spans="2:15" ht="12.95" customHeight="1" x14ac:dyDescent="0.2">
      <c r="F37" s="85"/>
      <c r="G37" s="97"/>
      <c r="N37" s="125"/>
    </row>
    <row r="38" spans="2:15" ht="12.95" customHeight="1" x14ac:dyDescent="0.2">
      <c r="F38" s="85"/>
      <c r="G38" s="97"/>
      <c r="N38" s="125"/>
    </row>
    <row r="39" spans="2:15" ht="12.95" customHeight="1" x14ac:dyDescent="0.2">
      <c r="F39" s="85"/>
      <c r="G39" s="97"/>
      <c r="N39" s="125"/>
    </row>
    <row r="40" spans="2:15" ht="12.95" customHeight="1" x14ac:dyDescent="0.2">
      <c r="F40" s="85"/>
      <c r="G40" s="97"/>
      <c r="N40" s="125"/>
    </row>
    <row r="41" spans="2:15" ht="12.95" customHeight="1" x14ac:dyDescent="0.2">
      <c r="F41" s="85"/>
      <c r="G41" s="97"/>
      <c r="N41" s="125"/>
    </row>
    <row r="42" spans="2:15" ht="12.95" customHeight="1" x14ac:dyDescent="0.2">
      <c r="F42" s="85"/>
      <c r="G42" s="97"/>
      <c r="N42" s="125"/>
    </row>
    <row r="43" spans="2:15" ht="12.95" customHeight="1" x14ac:dyDescent="0.2">
      <c r="F43" s="85"/>
      <c r="G43" s="97"/>
      <c r="N43" s="125"/>
    </row>
    <row r="44" spans="2:15" ht="12.95" customHeight="1" x14ac:dyDescent="0.2">
      <c r="F44" s="85"/>
      <c r="G44" s="97"/>
      <c r="N44" s="125"/>
    </row>
    <row r="45" spans="2:15" ht="12.95" customHeight="1" x14ac:dyDescent="0.2">
      <c r="F45" s="85"/>
      <c r="G45" s="97"/>
      <c r="N45" s="125"/>
    </row>
    <row r="46" spans="2:15" ht="12.95" customHeight="1" x14ac:dyDescent="0.2">
      <c r="F46" s="85"/>
      <c r="G46" s="97"/>
      <c r="N46" s="125"/>
    </row>
    <row r="47" spans="2:15" ht="12.95" customHeight="1" x14ac:dyDescent="0.2">
      <c r="F47" s="85"/>
      <c r="G47" s="97"/>
      <c r="N47" s="125"/>
    </row>
    <row r="48" spans="2:15" ht="12.95" customHeight="1" x14ac:dyDescent="0.2">
      <c r="F48" s="85"/>
      <c r="G48" s="97"/>
      <c r="N48" s="125"/>
    </row>
    <row r="49" spans="6:14" ht="12.95" customHeight="1" x14ac:dyDescent="0.2">
      <c r="F49" s="85"/>
      <c r="G49" s="97"/>
      <c r="N49" s="125"/>
    </row>
    <row r="50" spans="6:14" ht="12.95" customHeight="1" x14ac:dyDescent="0.2">
      <c r="F50" s="85"/>
      <c r="G50" s="97"/>
      <c r="N50" s="125"/>
    </row>
    <row r="51" spans="6:14" ht="12.95" customHeight="1" x14ac:dyDescent="0.2">
      <c r="F51" s="85"/>
      <c r="G51" s="97"/>
      <c r="N51" s="125"/>
    </row>
    <row r="52" spans="6:14" ht="12.95" customHeight="1" x14ac:dyDescent="0.2">
      <c r="F52" s="85"/>
      <c r="G52" s="97"/>
      <c r="N52" s="125"/>
    </row>
    <row r="53" spans="6:14" ht="12.95" customHeight="1" x14ac:dyDescent="0.2">
      <c r="F53" s="85"/>
      <c r="G53" s="97"/>
      <c r="N53" s="125"/>
    </row>
    <row r="54" spans="6:14" ht="12.95" customHeight="1" x14ac:dyDescent="0.2">
      <c r="F54" s="85"/>
      <c r="G54" s="97"/>
      <c r="N54" s="125"/>
    </row>
    <row r="55" spans="6:14" ht="12.95" customHeight="1" x14ac:dyDescent="0.2">
      <c r="F55" s="85"/>
      <c r="G55" s="97"/>
      <c r="N55" s="125"/>
    </row>
    <row r="56" spans="6:14" ht="12.95" customHeight="1" x14ac:dyDescent="0.2">
      <c r="F56" s="85"/>
      <c r="G56" s="97"/>
      <c r="N56" s="125"/>
    </row>
    <row r="57" spans="6:14" ht="12.95" customHeight="1" x14ac:dyDescent="0.2">
      <c r="F57" s="85"/>
      <c r="G57" s="97"/>
      <c r="N57" s="125"/>
    </row>
    <row r="58" spans="6:14" ht="12.95" customHeight="1" x14ac:dyDescent="0.2">
      <c r="F58" s="85"/>
      <c r="G58" s="97"/>
      <c r="N58" s="125"/>
    </row>
    <row r="59" spans="6:14" ht="12.95" customHeight="1" x14ac:dyDescent="0.2">
      <c r="F59" s="85"/>
      <c r="G59" s="97"/>
      <c r="N59" s="125"/>
    </row>
    <row r="60" spans="6:14" ht="17.100000000000001" customHeight="1" x14ac:dyDescent="0.2">
      <c r="F60" s="85"/>
      <c r="G60" s="97"/>
      <c r="N60" s="125"/>
    </row>
    <row r="61" spans="6:14" ht="14.25" x14ac:dyDescent="0.2">
      <c r="F61" s="85"/>
      <c r="G61" s="97"/>
      <c r="N61" s="125"/>
    </row>
    <row r="62" spans="6:14" ht="14.25" x14ac:dyDescent="0.2">
      <c r="F62" s="85"/>
      <c r="G62" s="97"/>
      <c r="N62" s="125"/>
    </row>
    <row r="63" spans="6:14" ht="14.25" x14ac:dyDescent="0.2">
      <c r="F63" s="85"/>
      <c r="G63" s="97"/>
      <c r="N63" s="125"/>
    </row>
    <row r="64" spans="6:14" ht="14.25" x14ac:dyDescent="0.2">
      <c r="F64" s="85"/>
      <c r="G64" s="97"/>
      <c r="N64" s="125"/>
    </row>
    <row r="65" spans="6:14" ht="14.25" x14ac:dyDescent="0.2">
      <c r="F65" s="85"/>
      <c r="G65" s="97"/>
      <c r="N65" s="125"/>
    </row>
    <row r="66" spans="6:14" ht="14.25" x14ac:dyDescent="0.2">
      <c r="F66" s="85"/>
      <c r="G66" s="97"/>
      <c r="N66" s="125"/>
    </row>
    <row r="67" spans="6:14" ht="14.25" x14ac:dyDescent="0.2">
      <c r="F67" s="85"/>
      <c r="G67" s="97"/>
      <c r="N67" s="125"/>
    </row>
    <row r="68" spans="6:14" ht="14.25" x14ac:dyDescent="0.2">
      <c r="F68" s="85"/>
      <c r="G68" s="97"/>
      <c r="N68" s="125"/>
    </row>
    <row r="69" spans="6:14" ht="14.25" x14ac:dyDescent="0.2">
      <c r="F69" s="85"/>
      <c r="G69" s="97"/>
      <c r="N69" s="125"/>
    </row>
    <row r="70" spans="6:14" ht="14.25" x14ac:dyDescent="0.2">
      <c r="F70" s="85"/>
      <c r="G70" s="97"/>
      <c r="N70" s="125"/>
    </row>
    <row r="71" spans="6:14" ht="14.25" x14ac:dyDescent="0.2">
      <c r="F71" s="85"/>
      <c r="G71" s="97"/>
      <c r="N71" s="125"/>
    </row>
    <row r="72" spans="6:14" ht="14.25" x14ac:dyDescent="0.2">
      <c r="F72" s="85"/>
      <c r="G72" s="97"/>
      <c r="N72" s="125"/>
    </row>
    <row r="73" spans="6:14" ht="14.25" x14ac:dyDescent="0.2">
      <c r="F73" s="85"/>
      <c r="G73" s="97"/>
      <c r="N73" s="125"/>
    </row>
    <row r="74" spans="6:14" ht="14.25" x14ac:dyDescent="0.2">
      <c r="F74" s="85"/>
      <c r="G74" s="85"/>
      <c r="N74" s="125"/>
    </row>
    <row r="75" spans="6:14" ht="14.25" x14ac:dyDescent="0.2">
      <c r="F75" s="85"/>
      <c r="G75" s="85"/>
      <c r="N75" s="125"/>
    </row>
    <row r="76" spans="6:14" ht="14.25" x14ac:dyDescent="0.2">
      <c r="F76" s="85"/>
      <c r="G76" s="85"/>
      <c r="N76" s="125"/>
    </row>
    <row r="77" spans="6:14" ht="14.25" x14ac:dyDescent="0.2">
      <c r="F77" s="85"/>
      <c r="G77" s="85"/>
      <c r="N77" s="125"/>
    </row>
    <row r="78" spans="6:14" ht="14.25" x14ac:dyDescent="0.2">
      <c r="F78" s="85"/>
      <c r="G78" s="85"/>
      <c r="N78" s="125"/>
    </row>
    <row r="79" spans="6:14" ht="14.25" x14ac:dyDescent="0.2">
      <c r="F79" s="85"/>
      <c r="G79" s="85"/>
      <c r="N79" s="125"/>
    </row>
    <row r="80" spans="6:14" ht="14.25" x14ac:dyDescent="0.2">
      <c r="F80" s="85"/>
      <c r="G80" s="85"/>
      <c r="N80" s="125"/>
    </row>
    <row r="81" spans="6:14" ht="14.25" x14ac:dyDescent="0.2">
      <c r="F81" s="85"/>
      <c r="G81" s="85"/>
      <c r="N81" s="125"/>
    </row>
    <row r="82" spans="6:14" ht="14.25" x14ac:dyDescent="0.2">
      <c r="F82" s="85"/>
      <c r="G82" s="85"/>
      <c r="N82" s="125"/>
    </row>
    <row r="83" spans="6:14" ht="14.25" x14ac:dyDescent="0.2">
      <c r="F83" s="85"/>
      <c r="G83" s="85"/>
      <c r="N83" s="125"/>
    </row>
    <row r="84" spans="6:14" ht="14.25" x14ac:dyDescent="0.2">
      <c r="F84" s="85"/>
      <c r="G84" s="85"/>
      <c r="N84" s="125"/>
    </row>
    <row r="85" spans="6:14" ht="14.25" x14ac:dyDescent="0.2">
      <c r="F85" s="85"/>
      <c r="G85" s="85"/>
      <c r="N85" s="125"/>
    </row>
    <row r="86" spans="6:14" ht="14.25" x14ac:dyDescent="0.2">
      <c r="F86" s="85"/>
      <c r="G86" s="85"/>
      <c r="N86" s="125"/>
    </row>
    <row r="87" spans="6:14" ht="14.25" x14ac:dyDescent="0.2">
      <c r="F87" s="85"/>
      <c r="G87" s="85"/>
      <c r="N87" s="125"/>
    </row>
    <row r="88" spans="6:14" ht="14.25" x14ac:dyDescent="0.2">
      <c r="F88" s="85"/>
      <c r="G88" s="85"/>
      <c r="N88" s="125"/>
    </row>
    <row r="89" spans="6:14" ht="14.25" x14ac:dyDescent="0.2">
      <c r="F89" s="85"/>
      <c r="G89" s="85"/>
      <c r="N89" s="125"/>
    </row>
    <row r="90" spans="6:14" ht="14.25" x14ac:dyDescent="0.2">
      <c r="F90" s="85"/>
      <c r="G90" s="85"/>
      <c r="N90" s="125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1"/>
  <dimension ref="B1:Q96"/>
  <sheetViews>
    <sheetView zoomScaleNormal="100" workbookViewId="0">
      <selection activeCell="L21" sqref="L21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36" customWidth="1"/>
    <col min="11" max="11" width="12.5703125" style="36" customWidth="1"/>
    <col min="12" max="13" width="14.7109375" style="36" customWidth="1"/>
    <col min="14" max="14" width="15.7109375" style="36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361</v>
      </c>
      <c r="C2" s="370"/>
      <c r="D2" s="370"/>
      <c r="E2" s="370"/>
      <c r="F2" s="370"/>
      <c r="G2" s="370"/>
      <c r="H2" s="370"/>
      <c r="I2" s="370"/>
      <c r="J2" s="394"/>
      <c r="K2" s="394"/>
      <c r="L2" s="394"/>
      <c r="M2" s="394"/>
      <c r="N2" s="394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57</v>
      </c>
      <c r="C7" s="6" t="s">
        <v>4</v>
      </c>
      <c r="D7" s="6" t="s">
        <v>5</v>
      </c>
      <c r="E7" s="173" t="s">
        <v>383</v>
      </c>
      <c r="F7" s="4"/>
      <c r="G7" s="4"/>
      <c r="H7" s="4"/>
      <c r="I7" s="159"/>
      <c r="J7" s="44"/>
      <c r="K7" s="295"/>
      <c r="L7" s="160"/>
      <c r="M7" s="44"/>
      <c r="N7" s="327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SUM(I9:I11)</f>
        <v>518480</v>
      </c>
      <c r="J8" s="117">
        <f t="shared" ref="J8" si="1">SUM(J9:J11)</f>
        <v>518480</v>
      </c>
      <c r="K8" s="113">
        <f>SUM(K9:K11)</f>
        <v>0</v>
      </c>
      <c r="L8" s="200">
        <f>SUM(L9:L11)</f>
        <v>0</v>
      </c>
      <c r="M8" s="117">
        <f>SUM(M9:M11)</f>
        <v>0</v>
      </c>
      <c r="N8" s="316">
        <f>SUM(N9:N11)</f>
        <v>0</v>
      </c>
      <c r="O8" s="350">
        <f t="shared" ref="O8:O31" si="2">IF(J8=0,"",N8/J8*100)</f>
        <v>0</v>
      </c>
      <c r="Q8" s="37"/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8">
        <v>443770</v>
      </c>
      <c r="J9" s="118">
        <v>443770</v>
      </c>
      <c r="K9" s="112"/>
      <c r="L9" s="144"/>
      <c r="M9" s="118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8">
        <v>74710</v>
      </c>
      <c r="J10" s="118">
        <v>74710</v>
      </c>
      <c r="K10" s="112"/>
      <c r="L10" s="144"/>
      <c r="M10" s="118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1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5">
      <c r="B12" s="9"/>
      <c r="C12" s="10"/>
      <c r="D12" s="10"/>
      <c r="E12" s="10"/>
      <c r="F12" s="83"/>
      <c r="G12" s="95"/>
      <c r="H12" s="20"/>
      <c r="I12" s="117"/>
      <c r="J12" s="117"/>
      <c r="K12" s="113"/>
      <c r="L12" s="200"/>
      <c r="M12" s="117"/>
      <c r="N12" s="316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J13" si="4">I14</f>
        <v>47680</v>
      </c>
      <c r="J13" s="117">
        <f t="shared" si="4"/>
        <v>47680</v>
      </c>
      <c r="K13" s="113">
        <f>K14</f>
        <v>0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8">
        <v>47680</v>
      </c>
      <c r="J14" s="118">
        <v>47680</v>
      </c>
      <c r="K14" s="112"/>
      <c r="L14" s="144"/>
      <c r="M14" s="118"/>
      <c r="N14" s="317">
        <f>SUM(L14:M14)</f>
        <v>0</v>
      </c>
      <c r="O14" s="351">
        <f t="shared" si="2"/>
        <v>0</v>
      </c>
    </row>
    <row r="15" spans="2:17" ht="12.95" customHeight="1" x14ac:dyDescent="0.25">
      <c r="B15" s="9"/>
      <c r="C15" s="10"/>
      <c r="D15" s="10"/>
      <c r="E15" s="10"/>
      <c r="F15" s="83"/>
      <c r="G15" s="95"/>
      <c r="H15" s="20"/>
      <c r="I15" s="117"/>
      <c r="J15" s="117"/>
      <c r="K15" s="113"/>
      <c r="L15" s="200"/>
      <c r="M15" s="117"/>
      <c r="N15" s="303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" si="5">SUM(I17:I26)</f>
        <v>86500</v>
      </c>
      <c r="J16" s="119">
        <f t="shared" ref="J16" si="6">SUM(J17:J26)</f>
        <v>86500</v>
      </c>
      <c r="K16" s="111">
        <f>SUM(K17:K26)</f>
        <v>0</v>
      </c>
      <c r="L16" s="201">
        <f>SUM(L17:L26)</f>
        <v>0</v>
      </c>
      <c r="M16" s="119">
        <f>SUM(M17:M26)</f>
        <v>0</v>
      </c>
      <c r="N16" s="303">
        <f>SUM(N17:N26)</f>
        <v>0</v>
      </c>
      <c r="O16" s="350">
        <f t="shared" si="2"/>
        <v>0</v>
      </c>
    </row>
    <row r="17" spans="2:15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8">
        <v>2500</v>
      </c>
      <c r="J17" s="118">
        <v>2500</v>
      </c>
      <c r="K17" s="112"/>
      <c r="L17" s="144"/>
      <c r="M17" s="118"/>
      <c r="N17" s="317">
        <f t="shared" ref="N17:N26" si="7">SUM(L17:M17)</f>
        <v>0</v>
      </c>
      <c r="O17" s="351">
        <f t="shared" si="2"/>
        <v>0</v>
      </c>
    </row>
    <row r="18" spans="2:15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8">
        <v>6000</v>
      </c>
      <c r="J18" s="118">
        <v>6000</v>
      </c>
      <c r="K18" s="112"/>
      <c r="L18" s="144"/>
      <c r="M18" s="118"/>
      <c r="N18" s="317">
        <f t="shared" si="7"/>
        <v>0</v>
      </c>
      <c r="O18" s="351">
        <f t="shared" si="2"/>
        <v>0</v>
      </c>
    </row>
    <row r="19" spans="2:15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8">
        <v>10000</v>
      </c>
      <c r="J19" s="118">
        <v>10000</v>
      </c>
      <c r="K19" s="112"/>
      <c r="L19" s="144"/>
      <c r="M19" s="118"/>
      <c r="N19" s="317">
        <f t="shared" si="7"/>
        <v>0</v>
      </c>
      <c r="O19" s="351">
        <f t="shared" si="2"/>
        <v>0</v>
      </c>
    </row>
    <row r="20" spans="2:15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8">
        <v>14500</v>
      </c>
      <c r="J20" s="118">
        <v>14500</v>
      </c>
      <c r="K20" s="112"/>
      <c r="L20" s="144"/>
      <c r="M20" s="118"/>
      <c r="N20" s="317">
        <f t="shared" si="7"/>
        <v>0</v>
      </c>
      <c r="O20" s="351">
        <f t="shared" si="2"/>
        <v>0</v>
      </c>
    </row>
    <row r="21" spans="2:15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8">
        <v>2500</v>
      </c>
      <c r="J21" s="118">
        <v>2500</v>
      </c>
      <c r="K21" s="112"/>
      <c r="L21" s="144"/>
      <c r="M21" s="118"/>
      <c r="N21" s="317">
        <f t="shared" si="7"/>
        <v>0</v>
      </c>
      <c r="O21" s="351">
        <f t="shared" si="2"/>
        <v>0</v>
      </c>
    </row>
    <row r="22" spans="2:15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8">
        <v>0</v>
      </c>
      <c r="J22" s="118">
        <v>0</v>
      </c>
      <c r="K22" s="112">
        <v>0</v>
      </c>
      <c r="L22" s="144"/>
      <c r="M22" s="118"/>
      <c r="N22" s="317">
        <f t="shared" si="7"/>
        <v>0</v>
      </c>
      <c r="O22" s="351" t="str">
        <f t="shared" si="2"/>
        <v/>
      </c>
    </row>
    <row r="23" spans="2:15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8">
        <v>5000</v>
      </c>
      <c r="J23" s="118">
        <v>5000</v>
      </c>
      <c r="K23" s="112"/>
      <c r="L23" s="144"/>
      <c r="M23" s="118"/>
      <c r="N23" s="317">
        <f t="shared" si="7"/>
        <v>0</v>
      </c>
      <c r="O23" s="351">
        <f t="shared" si="2"/>
        <v>0</v>
      </c>
    </row>
    <row r="24" spans="2:15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8">
        <v>1000</v>
      </c>
      <c r="J24" s="118">
        <v>1000</v>
      </c>
      <c r="K24" s="112"/>
      <c r="L24" s="144"/>
      <c r="M24" s="118"/>
      <c r="N24" s="317">
        <f t="shared" si="7"/>
        <v>0</v>
      </c>
      <c r="O24" s="351">
        <f t="shared" si="2"/>
        <v>0</v>
      </c>
    </row>
    <row r="25" spans="2:15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8">
        <v>45000</v>
      </c>
      <c r="J25" s="118">
        <v>45000</v>
      </c>
      <c r="K25" s="112"/>
      <c r="L25" s="144"/>
      <c r="M25" s="118"/>
      <c r="N25" s="317">
        <f t="shared" si="7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613900</v>
      </c>
      <c r="G26" s="95"/>
      <c r="H26" s="181" t="s">
        <v>246</v>
      </c>
      <c r="I26" s="118">
        <v>0</v>
      </c>
      <c r="J26" s="118">
        <v>0</v>
      </c>
      <c r="K26" s="112">
        <v>0</v>
      </c>
      <c r="L26" s="144"/>
      <c r="M26" s="118"/>
      <c r="N26" s="317">
        <f t="shared" si="7"/>
        <v>0</v>
      </c>
      <c r="O26" s="351" t="str">
        <f t="shared" si="2"/>
        <v/>
      </c>
    </row>
    <row r="27" spans="2:15" s="1" customFormat="1" ht="12.95" customHeight="1" x14ac:dyDescent="0.2">
      <c r="B27" s="11"/>
      <c r="C27" s="7"/>
      <c r="D27" s="7"/>
      <c r="E27" s="7"/>
      <c r="F27" s="82"/>
      <c r="G27" s="94"/>
      <c r="H27" s="21"/>
      <c r="I27" s="118"/>
      <c r="J27" s="118"/>
      <c r="K27" s="112"/>
      <c r="L27" s="144"/>
      <c r="M27" s="118"/>
      <c r="N27" s="304"/>
      <c r="O27" s="351" t="str">
        <f t="shared" si="2"/>
        <v/>
      </c>
    </row>
    <row r="28" spans="2:15" s="1" customFormat="1" ht="12.95" customHeight="1" x14ac:dyDescent="0.25">
      <c r="B28" s="11"/>
      <c r="C28" s="7"/>
      <c r="D28" s="7"/>
      <c r="E28" s="7"/>
      <c r="F28" s="82">
        <v>821000</v>
      </c>
      <c r="G28" s="94"/>
      <c r="H28" s="21" t="s">
        <v>13</v>
      </c>
      <c r="I28" s="117">
        <f t="shared" ref="I28:J28" si="8">I29+I30</f>
        <v>9000</v>
      </c>
      <c r="J28" s="117">
        <f t="shared" si="8"/>
        <v>9000</v>
      </c>
      <c r="K28" s="113">
        <f>K29+K30</f>
        <v>0</v>
      </c>
      <c r="L28" s="200">
        <f>L29+L30</f>
        <v>0</v>
      </c>
      <c r="M28" s="117">
        <f>M29+M30</f>
        <v>0</v>
      </c>
      <c r="N28" s="303">
        <f>N29+N30</f>
        <v>0</v>
      </c>
      <c r="O28" s="350">
        <f t="shared" si="2"/>
        <v>0</v>
      </c>
    </row>
    <row r="29" spans="2:15" ht="12.95" customHeight="1" x14ac:dyDescent="0.2">
      <c r="B29" s="9"/>
      <c r="C29" s="10"/>
      <c r="D29" s="10"/>
      <c r="E29" s="10"/>
      <c r="F29" s="83">
        <v>821200</v>
      </c>
      <c r="G29" s="95"/>
      <c r="H29" s="20" t="s">
        <v>14</v>
      </c>
      <c r="I29" s="118">
        <v>0</v>
      </c>
      <c r="J29" s="118">
        <v>0</v>
      </c>
      <c r="K29" s="112">
        <v>0</v>
      </c>
      <c r="L29" s="144"/>
      <c r="M29" s="118"/>
      <c r="N29" s="317">
        <f t="shared" ref="N29:N30" si="9">SUM(L29:M29)</f>
        <v>0</v>
      </c>
      <c r="O29" s="351" t="str">
        <f t="shared" si="2"/>
        <v/>
      </c>
    </row>
    <row r="30" spans="2:15" ht="12.95" customHeight="1" x14ac:dyDescent="0.2">
      <c r="B30" s="9"/>
      <c r="C30" s="10"/>
      <c r="D30" s="10"/>
      <c r="E30" s="10"/>
      <c r="F30" s="83">
        <v>821300</v>
      </c>
      <c r="G30" s="95"/>
      <c r="H30" s="20" t="s">
        <v>15</v>
      </c>
      <c r="I30" s="118">
        <v>9000</v>
      </c>
      <c r="J30" s="118">
        <v>9000</v>
      </c>
      <c r="K30" s="112"/>
      <c r="L30" s="144"/>
      <c r="M30" s="118"/>
      <c r="N30" s="317">
        <f t="shared" si="9"/>
        <v>0</v>
      </c>
      <c r="O30" s="351">
        <f t="shared" si="2"/>
        <v>0</v>
      </c>
    </row>
    <row r="31" spans="2:15" ht="12.95" customHeight="1" x14ac:dyDescent="0.2">
      <c r="B31" s="9"/>
      <c r="C31" s="10"/>
      <c r="D31" s="10"/>
      <c r="E31" s="10"/>
      <c r="F31" s="83"/>
      <c r="G31" s="95"/>
      <c r="H31" s="20"/>
      <c r="I31" s="118"/>
      <c r="J31" s="118"/>
      <c r="K31" s="112"/>
      <c r="L31" s="144"/>
      <c r="M31" s="118"/>
      <c r="N31" s="304"/>
      <c r="O31" s="351" t="str">
        <f t="shared" si="2"/>
        <v/>
      </c>
    </row>
    <row r="32" spans="2:15" s="1" customFormat="1" ht="12.95" customHeight="1" x14ac:dyDescent="0.25">
      <c r="B32" s="11"/>
      <c r="C32" s="7"/>
      <c r="D32" s="7"/>
      <c r="E32" s="7"/>
      <c r="F32" s="82"/>
      <c r="G32" s="94"/>
      <c r="H32" s="21" t="s">
        <v>16</v>
      </c>
      <c r="I32" s="158" t="s">
        <v>508</v>
      </c>
      <c r="J32" s="158" t="s">
        <v>508</v>
      </c>
      <c r="K32" s="113"/>
      <c r="L32" s="200"/>
      <c r="M32" s="117"/>
      <c r="N32" s="303"/>
      <c r="O32" s="351"/>
    </row>
    <row r="33" spans="2:15" s="1" customFormat="1" ht="12.95" customHeight="1" x14ac:dyDescent="0.25">
      <c r="B33" s="11"/>
      <c r="C33" s="7"/>
      <c r="D33" s="7"/>
      <c r="E33" s="7"/>
      <c r="F33" s="82"/>
      <c r="G33" s="94"/>
      <c r="H33" s="7" t="s">
        <v>25</v>
      </c>
      <c r="I33" s="149">
        <f t="shared" ref="I33:K33" si="10">I8+I13+I16+I28</f>
        <v>661660</v>
      </c>
      <c r="J33" s="13">
        <f t="shared" si="10"/>
        <v>661660</v>
      </c>
      <c r="K33" s="80">
        <f t="shared" si="10"/>
        <v>0</v>
      </c>
      <c r="L33" s="152">
        <f>L8+L13+L16+L28</f>
        <v>0</v>
      </c>
      <c r="M33" s="13">
        <f>M8+M13+M16+M28</f>
        <v>0</v>
      </c>
      <c r="N33" s="303">
        <f>N8+N13+N16+N28</f>
        <v>0</v>
      </c>
      <c r="O33" s="350">
        <f>IF(J33=0,"",N33/J33*100)</f>
        <v>0</v>
      </c>
    </row>
    <row r="34" spans="2:15" s="1" customFormat="1" ht="12.95" customHeight="1" x14ac:dyDescent="0.25">
      <c r="B34" s="11"/>
      <c r="C34" s="7"/>
      <c r="D34" s="7"/>
      <c r="E34" s="7"/>
      <c r="F34" s="82"/>
      <c r="G34" s="94"/>
      <c r="H34" s="7" t="s">
        <v>17</v>
      </c>
      <c r="I34" s="149">
        <f t="shared" ref="I34:K34" si="11">I33</f>
        <v>661660</v>
      </c>
      <c r="J34" s="13">
        <f t="shared" si="11"/>
        <v>661660</v>
      </c>
      <c r="K34" s="80">
        <f t="shared" si="11"/>
        <v>0</v>
      </c>
      <c r="L34" s="152">
        <f t="shared" ref="L34:N35" si="12">L33</f>
        <v>0</v>
      </c>
      <c r="M34" s="13">
        <f t="shared" si="12"/>
        <v>0</v>
      </c>
      <c r="N34" s="303">
        <f t="shared" si="12"/>
        <v>0</v>
      </c>
      <c r="O34" s="350">
        <f>IF(J34=0,"",N34/J34*100)</f>
        <v>0</v>
      </c>
    </row>
    <row r="35" spans="2:15" s="1" customFormat="1" ht="12.95" customHeight="1" x14ac:dyDescent="0.25">
      <c r="B35" s="11"/>
      <c r="C35" s="7"/>
      <c r="D35" s="7"/>
      <c r="E35" s="7"/>
      <c r="F35" s="82"/>
      <c r="G35" s="94"/>
      <c r="H35" s="7" t="s">
        <v>18</v>
      </c>
      <c r="I35" s="13">
        <f t="shared" ref="I35:K35" si="13">I34</f>
        <v>661660</v>
      </c>
      <c r="J35" s="13">
        <f t="shared" si="13"/>
        <v>661660</v>
      </c>
      <c r="K35" s="80">
        <f t="shared" si="13"/>
        <v>0</v>
      </c>
      <c r="L35" s="152">
        <f t="shared" si="12"/>
        <v>0</v>
      </c>
      <c r="M35" s="13">
        <f t="shared" si="12"/>
        <v>0</v>
      </c>
      <c r="N35" s="303">
        <f t="shared" si="12"/>
        <v>0</v>
      </c>
      <c r="O35" s="350">
        <f>IF(J35=0,"",N35/J35*100)</f>
        <v>0</v>
      </c>
    </row>
    <row r="36" spans="2:15" ht="12.95" customHeight="1" thickBot="1" x14ac:dyDescent="0.25">
      <c r="B36" s="14"/>
      <c r="C36" s="15"/>
      <c r="D36" s="15"/>
      <c r="E36" s="15"/>
      <c r="F36" s="84"/>
      <c r="G36" s="96"/>
      <c r="H36" s="15"/>
      <c r="I36" s="26"/>
      <c r="J36" s="26"/>
      <c r="K36" s="294"/>
      <c r="L36" s="153"/>
      <c r="M36" s="26"/>
      <c r="N36" s="318"/>
      <c r="O36" s="352"/>
    </row>
    <row r="37" spans="2:15" ht="12.95" customHeight="1" x14ac:dyDescent="0.2">
      <c r="F37" s="85"/>
      <c r="G37" s="97"/>
      <c r="N37" s="126"/>
    </row>
    <row r="38" spans="2:15" ht="12.95" customHeight="1" x14ac:dyDescent="0.2">
      <c r="F38" s="85"/>
      <c r="G38" s="97"/>
      <c r="N38" s="126"/>
    </row>
    <row r="39" spans="2:15" ht="12.95" customHeight="1" x14ac:dyDescent="0.2">
      <c r="F39" s="85"/>
      <c r="G39" s="97"/>
      <c r="N39" s="126"/>
    </row>
    <row r="40" spans="2:15" ht="12.95" customHeight="1" x14ac:dyDescent="0.2">
      <c r="F40" s="85"/>
      <c r="G40" s="97"/>
      <c r="N40" s="126"/>
    </row>
    <row r="41" spans="2:15" ht="12.95" customHeight="1" x14ac:dyDescent="0.2">
      <c r="F41" s="85"/>
      <c r="G41" s="97"/>
      <c r="N41" s="126"/>
    </row>
    <row r="42" spans="2:15" ht="12.95" customHeight="1" x14ac:dyDescent="0.2">
      <c r="F42" s="85"/>
      <c r="G42" s="97"/>
      <c r="N42" s="126"/>
    </row>
    <row r="43" spans="2:15" ht="12.95" customHeight="1" x14ac:dyDescent="0.2">
      <c r="F43" s="85"/>
      <c r="G43" s="97"/>
      <c r="N43" s="126"/>
    </row>
    <row r="44" spans="2:15" ht="12.95" customHeight="1" x14ac:dyDescent="0.2">
      <c r="F44" s="85"/>
      <c r="G44" s="97"/>
      <c r="N44" s="126"/>
    </row>
    <row r="45" spans="2:15" ht="12.95" customHeight="1" x14ac:dyDescent="0.2">
      <c r="F45" s="85"/>
      <c r="G45" s="97"/>
      <c r="N45" s="126"/>
    </row>
    <row r="46" spans="2:15" ht="12.95" customHeight="1" x14ac:dyDescent="0.2">
      <c r="F46" s="85"/>
      <c r="G46" s="97"/>
      <c r="N46" s="126"/>
    </row>
    <row r="47" spans="2:15" ht="12.95" customHeight="1" x14ac:dyDescent="0.2">
      <c r="F47" s="85"/>
      <c r="G47" s="97"/>
      <c r="N47" s="126"/>
    </row>
    <row r="48" spans="2:15" ht="12.95" customHeight="1" x14ac:dyDescent="0.2">
      <c r="F48" s="85"/>
      <c r="G48" s="97"/>
      <c r="N48" s="126"/>
    </row>
    <row r="49" spans="6:14" ht="12.95" customHeight="1" x14ac:dyDescent="0.2">
      <c r="F49" s="85"/>
      <c r="G49" s="97"/>
      <c r="N49" s="126"/>
    </row>
    <row r="50" spans="6:14" ht="12.95" customHeight="1" x14ac:dyDescent="0.2">
      <c r="F50" s="85"/>
      <c r="G50" s="97"/>
      <c r="N50" s="126"/>
    </row>
    <row r="51" spans="6:14" ht="12.95" customHeight="1" x14ac:dyDescent="0.2">
      <c r="F51" s="85"/>
      <c r="G51" s="97"/>
      <c r="N51" s="126"/>
    </row>
    <row r="52" spans="6:14" ht="12.95" customHeight="1" x14ac:dyDescent="0.2">
      <c r="F52" s="85"/>
      <c r="G52" s="97"/>
      <c r="N52" s="126"/>
    </row>
    <row r="53" spans="6:14" ht="12.95" customHeight="1" x14ac:dyDescent="0.2">
      <c r="F53" s="85"/>
      <c r="G53" s="97"/>
      <c r="N53" s="126"/>
    </row>
    <row r="54" spans="6:14" ht="12.95" customHeight="1" x14ac:dyDescent="0.2">
      <c r="F54" s="85"/>
      <c r="G54" s="97"/>
      <c r="N54" s="126"/>
    </row>
    <row r="55" spans="6:14" ht="12.95" customHeight="1" x14ac:dyDescent="0.2">
      <c r="F55" s="85"/>
      <c r="G55" s="97"/>
      <c r="N55" s="126"/>
    </row>
    <row r="56" spans="6:14" ht="12.95" customHeight="1" x14ac:dyDescent="0.2">
      <c r="F56" s="85"/>
      <c r="G56" s="97"/>
      <c r="N56" s="126"/>
    </row>
    <row r="57" spans="6:14" ht="12.95" customHeight="1" x14ac:dyDescent="0.2">
      <c r="F57" s="85"/>
      <c r="G57" s="97"/>
      <c r="N57" s="126"/>
    </row>
    <row r="58" spans="6:14" ht="12.95" customHeight="1" x14ac:dyDescent="0.2">
      <c r="F58" s="85"/>
      <c r="G58" s="97"/>
      <c r="N58" s="126"/>
    </row>
    <row r="59" spans="6:14" ht="12.95" customHeight="1" x14ac:dyDescent="0.2">
      <c r="F59" s="85"/>
      <c r="G59" s="97"/>
      <c r="N59" s="126"/>
    </row>
    <row r="60" spans="6:14" ht="17.100000000000001" customHeight="1" x14ac:dyDescent="0.2">
      <c r="F60" s="85"/>
      <c r="G60" s="97"/>
      <c r="N60" s="126"/>
    </row>
    <row r="61" spans="6:14" ht="14.25" x14ac:dyDescent="0.2">
      <c r="F61" s="85"/>
      <c r="G61" s="97"/>
      <c r="N61" s="126"/>
    </row>
    <row r="62" spans="6:14" ht="14.25" x14ac:dyDescent="0.2">
      <c r="F62" s="85"/>
      <c r="G62" s="97"/>
      <c r="N62" s="126"/>
    </row>
    <row r="63" spans="6:14" ht="14.25" x14ac:dyDescent="0.2">
      <c r="F63" s="85"/>
      <c r="G63" s="97"/>
      <c r="N63" s="126"/>
    </row>
    <row r="64" spans="6:14" ht="14.25" x14ac:dyDescent="0.2">
      <c r="F64" s="85"/>
      <c r="G64" s="97"/>
      <c r="N64" s="126"/>
    </row>
    <row r="65" spans="6:14" ht="14.25" x14ac:dyDescent="0.2">
      <c r="F65" s="85"/>
      <c r="G65" s="97"/>
      <c r="N65" s="126"/>
    </row>
    <row r="66" spans="6:14" ht="14.25" x14ac:dyDescent="0.2">
      <c r="F66" s="85"/>
      <c r="G66" s="97"/>
      <c r="N66" s="126"/>
    </row>
    <row r="67" spans="6:14" ht="14.25" x14ac:dyDescent="0.2">
      <c r="F67" s="85"/>
      <c r="G67" s="97"/>
      <c r="N67" s="126"/>
    </row>
    <row r="68" spans="6:14" ht="14.25" x14ac:dyDescent="0.2">
      <c r="F68" s="85"/>
      <c r="G68" s="97"/>
      <c r="N68" s="126"/>
    </row>
    <row r="69" spans="6:14" ht="14.25" x14ac:dyDescent="0.2">
      <c r="F69" s="85"/>
      <c r="G69" s="97"/>
      <c r="N69" s="126"/>
    </row>
    <row r="70" spans="6:14" ht="14.25" x14ac:dyDescent="0.2">
      <c r="F70" s="85"/>
      <c r="G70" s="97"/>
      <c r="N70" s="126"/>
    </row>
    <row r="71" spans="6:14" ht="14.25" x14ac:dyDescent="0.2">
      <c r="F71" s="85"/>
      <c r="G71" s="97"/>
      <c r="N71" s="126"/>
    </row>
    <row r="72" spans="6:14" ht="14.25" x14ac:dyDescent="0.2">
      <c r="F72" s="85"/>
      <c r="G72" s="97"/>
      <c r="N72" s="126"/>
    </row>
    <row r="73" spans="6:14" ht="14.25" x14ac:dyDescent="0.2">
      <c r="F73" s="85"/>
      <c r="G73" s="97"/>
      <c r="N73" s="126"/>
    </row>
    <row r="74" spans="6:14" ht="14.25" x14ac:dyDescent="0.2">
      <c r="F74" s="85"/>
      <c r="G74" s="85"/>
      <c r="N74" s="126"/>
    </row>
    <row r="75" spans="6:14" ht="14.25" x14ac:dyDescent="0.2">
      <c r="F75" s="85"/>
      <c r="G75" s="85"/>
      <c r="N75" s="126"/>
    </row>
    <row r="76" spans="6:14" ht="14.25" x14ac:dyDescent="0.2">
      <c r="F76" s="85"/>
      <c r="G76" s="85"/>
      <c r="N76" s="126"/>
    </row>
    <row r="77" spans="6:14" ht="14.25" x14ac:dyDescent="0.2">
      <c r="F77" s="85"/>
      <c r="G77" s="85"/>
      <c r="N77" s="126"/>
    </row>
    <row r="78" spans="6:14" ht="14.25" x14ac:dyDescent="0.2">
      <c r="F78" s="85"/>
      <c r="G78" s="85"/>
      <c r="N78" s="126"/>
    </row>
    <row r="79" spans="6:14" ht="14.25" x14ac:dyDescent="0.2">
      <c r="F79" s="85"/>
      <c r="G79" s="85"/>
      <c r="N79" s="126"/>
    </row>
    <row r="80" spans="6:14" ht="14.25" x14ac:dyDescent="0.2">
      <c r="F80" s="85"/>
      <c r="G80" s="85"/>
      <c r="N80" s="126"/>
    </row>
    <row r="81" spans="6:14" ht="14.25" x14ac:dyDescent="0.2">
      <c r="F81" s="85"/>
      <c r="G81" s="85"/>
      <c r="N81" s="126"/>
    </row>
    <row r="82" spans="6:14" ht="14.25" x14ac:dyDescent="0.2">
      <c r="F82" s="85"/>
      <c r="G82" s="85"/>
      <c r="N82" s="126"/>
    </row>
    <row r="83" spans="6:14" ht="14.25" x14ac:dyDescent="0.2">
      <c r="F83" s="85"/>
      <c r="G83" s="85"/>
      <c r="N83" s="126"/>
    </row>
    <row r="84" spans="6:14" ht="14.25" x14ac:dyDescent="0.2">
      <c r="F84" s="85"/>
      <c r="G84" s="85"/>
      <c r="N84" s="126"/>
    </row>
    <row r="85" spans="6:14" ht="14.25" x14ac:dyDescent="0.2">
      <c r="F85" s="85"/>
      <c r="G85" s="85"/>
      <c r="N85" s="126"/>
    </row>
    <row r="86" spans="6:14" ht="14.25" x14ac:dyDescent="0.2">
      <c r="F86" s="85"/>
      <c r="G86" s="85"/>
      <c r="N86" s="126"/>
    </row>
    <row r="87" spans="6:14" ht="14.25" x14ac:dyDescent="0.2">
      <c r="F87" s="85"/>
      <c r="G87" s="85"/>
      <c r="N87" s="126"/>
    </row>
    <row r="88" spans="6:14" ht="14.25" x14ac:dyDescent="0.2">
      <c r="F88" s="85"/>
      <c r="G88" s="85"/>
      <c r="N88" s="126"/>
    </row>
    <row r="89" spans="6:14" ht="14.25" x14ac:dyDescent="0.2">
      <c r="F89" s="85"/>
      <c r="G89" s="85"/>
      <c r="N89" s="126"/>
    </row>
    <row r="90" spans="6:14" ht="14.25" x14ac:dyDescent="0.2">
      <c r="F90" s="85"/>
      <c r="G90" s="85"/>
      <c r="N90" s="126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2:O260"/>
  <sheetViews>
    <sheetView topLeftCell="B1" zoomScale="150" zoomScaleNormal="150" workbookViewId="0">
      <selection activeCell="S6" sqref="S6"/>
    </sheetView>
  </sheetViews>
  <sheetFormatPr defaultRowHeight="14.25" x14ac:dyDescent="0.2"/>
  <cols>
    <col min="1" max="1" width="0.42578125" hidden="1" customWidth="1"/>
    <col min="2" max="2" width="13.28515625" style="29" customWidth="1"/>
    <col min="3" max="3" width="62.7109375" customWidth="1"/>
    <col min="4" max="5" width="15.7109375" customWidth="1"/>
    <col min="6" max="6" width="14.28515625" customWidth="1"/>
    <col min="7" max="7" width="19" style="129" customWidth="1"/>
    <col min="8" max="8" width="9" customWidth="1"/>
    <col min="9" max="9" width="11" customWidth="1"/>
    <col min="10" max="10" width="17.28515625" style="223" customWidth="1"/>
    <col min="11" max="11" width="19.85546875" customWidth="1"/>
    <col min="12" max="12" width="16.42578125" customWidth="1"/>
    <col min="13" max="13" width="16.42578125" bestFit="1" customWidth="1"/>
  </cols>
  <sheetData>
    <row r="2" spans="2:13" ht="18.75" customHeight="1" thickBot="1" x14ac:dyDescent="0.3">
      <c r="B2" s="365" t="s">
        <v>0</v>
      </c>
      <c r="C2" s="365"/>
      <c r="D2" s="365"/>
      <c r="E2" s="365"/>
      <c r="F2" s="365"/>
      <c r="G2" s="366"/>
      <c r="H2" s="366"/>
    </row>
    <row r="3" spans="2:13" ht="76.5" customHeight="1" x14ac:dyDescent="0.2">
      <c r="B3" s="217" t="s">
        <v>70</v>
      </c>
      <c r="C3" s="218" t="s">
        <v>3</v>
      </c>
      <c r="D3" s="306" t="s">
        <v>514</v>
      </c>
      <c r="E3" s="306" t="s">
        <v>483</v>
      </c>
      <c r="F3" s="306" t="s">
        <v>515</v>
      </c>
      <c r="G3" s="128" t="s">
        <v>516</v>
      </c>
      <c r="H3" s="333" t="s">
        <v>485</v>
      </c>
      <c r="I3" s="72"/>
      <c r="K3" s="133"/>
      <c r="L3" s="133"/>
      <c r="M3" s="133"/>
    </row>
    <row r="4" spans="2:13" ht="12.75" customHeight="1" x14ac:dyDescent="0.2">
      <c r="B4" s="219">
        <v>1</v>
      </c>
      <c r="C4" s="220">
        <v>2</v>
      </c>
      <c r="D4" s="307">
        <v>3</v>
      </c>
      <c r="E4" s="307">
        <v>4</v>
      </c>
      <c r="F4" s="308">
        <v>5</v>
      </c>
      <c r="G4" s="216">
        <v>6</v>
      </c>
      <c r="H4" s="309" t="s">
        <v>484</v>
      </c>
    </row>
    <row r="5" spans="2:13" s="27" customFormat="1" ht="17.25" customHeight="1" x14ac:dyDescent="0.25">
      <c r="B5" s="236">
        <v>710000</v>
      </c>
      <c r="C5" s="237" t="s">
        <v>69</v>
      </c>
      <c r="D5" s="238">
        <f>D6+D16+D20+D28+D38+D47+D56</f>
        <v>44412420</v>
      </c>
      <c r="E5" s="238">
        <f>E6+E16+E20+E28+E38+E47+E56</f>
        <v>44412420</v>
      </c>
      <c r="F5" s="238">
        <f>F6+F16+F20+F28+F38+F47+F56</f>
        <v>22465856</v>
      </c>
      <c r="G5" s="239">
        <f>G6+G16+G20+G28+G38+G47+G56</f>
        <v>0</v>
      </c>
      <c r="H5" s="334">
        <f t="shared" ref="H5:H68" si="0">IF(E5=0,"",G5/E5*100)</f>
        <v>0</v>
      </c>
      <c r="I5" s="73"/>
      <c r="J5" s="225"/>
    </row>
    <row r="6" spans="2:13" s="57" customFormat="1" ht="17.100000000000001" customHeight="1" x14ac:dyDescent="0.2">
      <c r="B6" s="236">
        <v>711000</v>
      </c>
      <c r="C6" s="240" t="s">
        <v>73</v>
      </c>
      <c r="D6" s="241">
        <f>D7+D13</f>
        <v>5554840</v>
      </c>
      <c r="E6" s="241">
        <f>E7+E13</f>
        <v>5554840</v>
      </c>
      <c r="F6" s="241">
        <f>F7+F13</f>
        <v>2737887</v>
      </c>
      <c r="G6" s="242">
        <f>G7+G13</f>
        <v>0</v>
      </c>
      <c r="H6" s="335">
        <f t="shared" si="0"/>
        <v>0</v>
      </c>
      <c r="I6" s="74"/>
      <c r="J6" s="75"/>
      <c r="K6" s="74"/>
      <c r="L6" s="75"/>
    </row>
    <row r="7" spans="2:13" s="57" customFormat="1" ht="15" customHeight="1" x14ac:dyDescent="0.2">
      <c r="B7" s="243">
        <v>711100</v>
      </c>
      <c r="C7" s="244" t="s">
        <v>99</v>
      </c>
      <c r="D7" s="245">
        <f>SUM(D8:D12)</f>
        <v>4720</v>
      </c>
      <c r="E7" s="245">
        <f>SUM(E8:E12)</f>
        <v>4720</v>
      </c>
      <c r="F7" s="245">
        <f>SUM(F8:F12)</f>
        <v>4076</v>
      </c>
      <c r="G7" s="246">
        <f>SUM(G8:G12)</f>
        <v>0</v>
      </c>
      <c r="H7" s="336">
        <f t="shared" si="0"/>
        <v>0</v>
      </c>
      <c r="I7" s="74"/>
      <c r="J7" s="75"/>
    </row>
    <row r="8" spans="2:13" ht="15" customHeight="1" x14ac:dyDescent="0.2">
      <c r="B8" s="247">
        <v>711111</v>
      </c>
      <c r="C8" s="248" t="s">
        <v>100</v>
      </c>
      <c r="D8" s="249">
        <v>4540</v>
      </c>
      <c r="E8" s="249">
        <v>4540</v>
      </c>
      <c r="F8" s="249">
        <v>4043</v>
      </c>
      <c r="G8" s="250"/>
      <c r="H8" s="337">
        <f t="shared" si="0"/>
        <v>0</v>
      </c>
      <c r="I8" s="74"/>
      <c r="K8" s="40"/>
    </row>
    <row r="9" spans="2:13" ht="15" customHeight="1" x14ac:dyDescent="0.2">
      <c r="B9" s="247">
        <v>711112</v>
      </c>
      <c r="C9" s="248" t="s">
        <v>410</v>
      </c>
      <c r="D9" s="249">
        <v>130</v>
      </c>
      <c r="E9" s="249">
        <v>130</v>
      </c>
      <c r="F9" s="249">
        <v>33</v>
      </c>
      <c r="G9" s="250"/>
      <c r="H9" s="337">
        <f t="shared" si="0"/>
        <v>0</v>
      </c>
      <c r="I9" s="74"/>
      <c r="K9" s="40"/>
    </row>
    <row r="10" spans="2:13" ht="15" customHeight="1" x14ac:dyDescent="0.2">
      <c r="B10" s="247">
        <v>711113</v>
      </c>
      <c r="C10" s="248" t="s">
        <v>269</v>
      </c>
      <c r="D10" s="249">
        <v>10</v>
      </c>
      <c r="E10" s="249">
        <v>10</v>
      </c>
      <c r="F10" s="249">
        <v>0</v>
      </c>
      <c r="G10" s="250"/>
      <c r="H10" s="337">
        <f t="shared" si="0"/>
        <v>0</v>
      </c>
      <c r="I10" s="74"/>
      <c r="K10" s="40"/>
    </row>
    <row r="11" spans="2:13" ht="15" customHeight="1" x14ac:dyDescent="0.2">
      <c r="B11" s="247">
        <v>711114</v>
      </c>
      <c r="C11" s="248" t="s">
        <v>239</v>
      </c>
      <c r="D11" s="249">
        <v>30</v>
      </c>
      <c r="E11" s="249">
        <v>30</v>
      </c>
      <c r="F11" s="249">
        <v>0</v>
      </c>
      <c r="G11" s="250"/>
      <c r="H11" s="337">
        <f t="shared" si="0"/>
        <v>0</v>
      </c>
      <c r="I11" s="74"/>
      <c r="K11" s="40"/>
    </row>
    <row r="12" spans="2:13" ht="15" customHeight="1" x14ac:dyDescent="0.2">
      <c r="B12" s="247">
        <v>711115</v>
      </c>
      <c r="C12" s="248" t="s">
        <v>101</v>
      </c>
      <c r="D12" s="249">
        <v>10</v>
      </c>
      <c r="E12" s="249">
        <v>10</v>
      </c>
      <c r="F12" s="249">
        <v>0</v>
      </c>
      <c r="G12" s="250"/>
      <c r="H12" s="337">
        <f t="shared" si="0"/>
        <v>0</v>
      </c>
      <c r="I12" s="74"/>
      <c r="K12" s="40"/>
    </row>
    <row r="13" spans="2:13" s="57" customFormat="1" ht="15" customHeight="1" x14ac:dyDescent="0.2">
      <c r="B13" s="243">
        <v>711200</v>
      </c>
      <c r="C13" s="244" t="s">
        <v>104</v>
      </c>
      <c r="D13" s="245">
        <f>SUM(D14:D15)</f>
        <v>5550120</v>
      </c>
      <c r="E13" s="245">
        <f>SUM(E14:E15)</f>
        <v>5550120</v>
      </c>
      <c r="F13" s="245">
        <f>SUM(F14:F15)</f>
        <v>2733811</v>
      </c>
      <c r="G13" s="246">
        <f>SUM(G14:G15)</f>
        <v>0</v>
      </c>
      <c r="H13" s="336">
        <f t="shared" si="0"/>
        <v>0</v>
      </c>
      <c r="I13" s="74"/>
      <c r="J13" s="75"/>
      <c r="K13" s="40"/>
      <c r="M13"/>
    </row>
    <row r="14" spans="2:13" ht="15" customHeight="1" x14ac:dyDescent="0.2">
      <c r="B14" s="247">
        <v>711211</v>
      </c>
      <c r="C14" s="248" t="s">
        <v>102</v>
      </c>
      <c r="D14" s="249">
        <f>5443300</f>
        <v>5443300</v>
      </c>
      <c r="E14" s="249">
        <f>5443300</f>
        <v>5443300</v>
      </c>
      <c r="F14" s="249">
        <v>2658673</v>
      </c>
      <c r="G14" s="250"/>
      <c r="H14" s="337">
        <f t="shared" si="0"/>
        <v>0</v>
      </c>
      <c r="I14" s="74"/>
      <c r="K14" s="223"/>
      <c r="L14" s="224"/>
    </row>
    <row r="15" spans="2:13" ht="15" customHeight="1" x14ac:dyDescent="0.2">
      <c r="B15" s="247">
        <v>711212</v>
      </c>
      <c r="C15" s="248" t="s">
        <v>103</v>
      </c>
      <c r="D15" s="249">
        <v>106820</v>
      </c>
      <c r="E15" s="249">
        <v>106820</v>
      </c>
      <c r="F15" s="249">
        <v>75138</v>
      </c>
      <c r="G15" s="250"/>
      <c r="H15" s="337">
        <f t="shared" si="0"/>
        <v>0</v>
      </c>
      <c r="I15" s="74"/>
      <c r="K15" s="223"/>
      <c r="L15" s="224"/>
    </row>
    <row r="16" spans="2:13" s="57" customFormat="1" ht="17.100000000000001" customHeight="1" x14ac:dyDescent="0.2">
      <c r="B16" s="236">
        <v>713000</v>
      </c>
      <c r="C16" s="237" t="s">
        <v>105</v>
      </c>
      <c r="D16" s="241">
        <f>D17</f>
        <v>2370</v>
      </c>
      <c r="E16" s="241">
        <f>E17</f>
        <v>2370</v>
      </c>
      <c r="F16" s="241">
        <f>F17</f>
        <v>1273</v>
      </c>
      <c r="G16" s="242">
        <f>G17</f>
        <v>0</v>
      </c>
      <c r="H16" s="335">
        <f t="shared" si="0"/>
        <v>0</v>
      </c>
      <c r="I16" s="74"/>
      <c r="J16" s="75"/>
      <c r="K16" s="40"/>
      <c r="M16"/>
    </row>
    <row r="17" spans="2:13" s="57" customFormat="1" ht="15" customHeight="1" x14ac:dyDescent="0.2">
      <c r="B17" s="243">
        <v>713100</v>
      </c>
      <c r="C17" s="251" t="s">
        <v>205</v>
      </c>
      <c r="D17" s="245">
        <f>SUM(D18:D19)</f>
        <v>2370</v>
      </c>
      <c r="E17" s="245">
        <f>SUM(E18:E19)</f>
        <v>2370</v>
      </c>
      <c r="F17" s="245">
        <f>SUM(F18:F19)</f>
        <v>1273</v>
      </c>
      <c r="G17" s="246">
        <f>SUM(G18:G19)</f>
        <v>0</v>
      </c>
      <c r="H17" s="336">
        <f t="shared" si="0"/>
        <v>0</v>
      </c>
      <c r="I17" s="74"/>
      <c r="J17" s="75"/>
      <c r="K17" s="40"/>
      <c r="M17"/>
    </row>
    <row r="18" spans="2:13" ht="15" customHeight="1" x14ac:dyDescent="0.2">
      <c r="B18" s="247">
        <v>713111</v>
      </c>
      <c r="C18" s="248" t="s">
        <v>106</v>
      </c>
      <c r="D18" s="249">
        <v>1950</v>
      </c>
      <c r="E18" s="249">
        <v>1950</v>
      </c>
      <c r="F18" s="249">
        <v>1170</v>
      </c>
      <c r="G18" s="250"/>
      <c r="H18" s="337">
        <f t="shared" si="0"/>
        <v>0</v>
      </c>
      <c r="I18" s="40"/>
      <c r="K18" s="40"/>
    </row>
    <row r="19" spans="2:13" ht="15" customHeight="1" x14ac:dyDescent="0.2">
      <c r="B19" s="247">
        <v>713113</v>
      </c>
      <c r="C19" s="248" t="s">
        <v>107</v>
      </c>
      <c r="D19" s="249">
        <v>420</v>
      </c>
      <c r="E19" s="249">
        <v>420</v>
      </c>
      <c r="F19" s="249">
        <v>103</v>
      </c>
      <c r="G19" s="250"/>
      <c r="H19" s="337">
        <f t="shared" si="0"/>
        <v>0</v>
      </c>
      <c r="I19" s="40"/>
      <c r="K19" s="40"/>
    </row>
    <row r="20" spans="2:13" s="57" customFormat="1" ht="17.100000000000001" customHeight="1" x14ac:dyDescent="0.2">
      <c r="B20" s="236">
        <v>714000</v>
      </c>
      <c r="C20" s="237" t="s">
        <v>74</v>
      </c>
      <c r="D20" s="241">
        <f>D21</f>
        <v>445290</v>
      </c>
      <c r="E20" s="241">
        <f>E21</f>
        <v>445290</v>
      </c>
      <c r="F20" s="241">
        <f>F21</f>
        <v>203456</v>
      </c>
      <c r="G20" s="242">
        <f>G21</f>
        <v>0</v>
      </c>
      <c r="H20" s="335">
        <f t="shared" si="0"/>
        <v>0</v>
      </c>
      <c r="I20" s="74"/>
      <c r="J20" s="75"/>
      <c r="K20" s="40"/>
      <c r="M20"/>
    </row>
    <row r="21" spans="2:13" s="57" customFormat="1" ht="15" customHeight="1" x14ac:dyDescent="0.2">
      <c r="B21" s="243">
        <v>714100</v>
      </c>
      <c r="C21" s="251" t="s">
        <v>204</v>
      </c>
      <c r="D21" s="245">
        <f>SUM(D22:D27)</f>
        <v>445290</v>
      </c>
      <c r="E21" s="245">
        <f>SUM(E22:E27)</f>
        <v>445290</v>
      </c>
      <c r="F21" s="245">
        <f>SUM(F22:F27)</f>
        <v>203456</v>
      </c>
      <c r="G21" s="246">
        <f>SUM(G22:G27)</f>
        <v>0</v>
      </c>
      <c r="H21" s="336">
        <f t="shared" si="0"/>
        <v>0</v>
      </c>
      <c r="I21" s="74"/>
      <c r="J21" s="75"/>
      <c r="K21" s="40"/>
      <c r="M21"/>
    </row>
    <row r="22" spans="2:13" ht="15" customHeight="1" x14ac:dyDescent="0.2">
      <c r="B22" s="247">
        <v>714111</v>
      </c>
      <c r="C22" s="248" t="s">
        <v>108</v>
      </c>
      <c r="D22" s="249">
        <v>59240</v>
      </c>
      <c r="E22" s="249">
        <v>59240</v>
      </c>
      <c r="F22" s="249">
        <v>25859</v>
      </c>
      <c r="G22" s="250"/>
      <c r="H22" s="337">
        <f t="shared" si="0"/>
        <v>0</v>
      </c>
      <c r="I22" s="40"/>
      <c r="K22" s="40"/>
    </row>
    <row r="23" spans="2:13" ht="15" customHeight="1" x14ac:dyDescent="0.2">
      <c r="B23" s="247">
        <v>714112</v>
      </c>
      <c r="C23" s="248" t="s">
        <v>109</v>
      </c>
      <c r="D23" s="249">
        <v>21270</v>
      </c>
      <c r="E23" s="249">
        <v>21270</v>
      </c>
      <c r="F23" s="249">
        <v>8304</v>
      </c>
      <c r="G23" s="250"/>
      <c r="H23" s="337">
        <f t="shared" si="0"/>
        <v>0</v>
      </c>
      <c r="I23" s="40"/>
      <c r="K23" s="40"/>
    </row>
    <row r="24" spans="2:13" ht="15" customHeight="1" x14ac:dyDescent="0.2">
      <c r="B24" s="247">
        <v>714113</v>
      </c>
      <c r="C24" s="248" t="s">
        <v>110</v>
      </c>
      <c r="D24" s="249">
        <v>2880</v>
      </c>
      <c r="E24" s="249">
        <v>2880</v>
      </c>
      <c r="F24" s="249">
        <v>1355</v>
      </c>
      <c r="G24" s="250"/>
      <c r="H24" s="337">
        <f t="shared" si="0"/>
        <v>0</v>
      </c>
      <c r="I24" s="40"/>
      <c r="K24" s="40"/>
    </row>
    <row r="25" spans="2:13" ht="15" customHeight="1" x14ac:dyDescent="0.2">
      <c r="B25" s="247">
        <v>714121</v>
      </c>
      <c r="C25" s="248" t="s">
        <v>111</v>
      </c>
      <c r="D25" s="249">
        <v>26410</v>
      </c>
      <c r="E25" s="249">
        <v>26410</v>
      </c>
      <c r="F25" s="249">
        <v>14163</v>
      </c>
      <c r="G25" s="250"/>
      <c r="H25" s="337">
        <f t="shared" si="0"/>
        <v>0</v>
      </c>
      <c r="I25" s="40"/>
      <c r="K25" s="40"/>
    </row>
    <row r="26" spans="2:13" ht="15" customHeight="1" x14ac:dyDescent="0.2">
      <c r="B26" s="247">
        <v>714131</v>
      </c>
      <c r="C26" s="248" t="s">
        <v>112</v>
      </c>
      <c r="D26" s="249">
        <v>156910</v>
      </c>
      <c r="E26" s="249">
        <v>156910</v>
      </c>
      <c r="F26" s="249">
        <v>71289</v>
      </c>
      <c r="G26" s="250"/>
      <c r="H26" s="337">
        <f t="shared" si="0"/>
        <v>0</v>
      </c>
      <c r="I26" s="40"/>
      <c r="K26" s="40"/>
    </row>
    <row r="27" spans="2:13" ht="15" customHeight="1" x14ac:dyDescent="0.2">
      <c r="B27" s="247">
        <v>714132</v>
      </c>
      <c r="C27" s="248" t="s">
        <v>113</v>
      </c>
      <c r="D27" s="249">
        <v>178580</v>
      </c>
      <c r="E27" s="249">
        <v>178580</v>
      </c>
      <c r="F27" s="249">
        <v>82486</v>
      </c>
      <c r="G27" s="250"/>
      <c r="H27" s="337">
        <f t="shared" si="0"/>
        <v>0</v>
      </c>
      <c r="I27" s="40"/>
      <c r="K27" s="40"/>
    </row>
    <row r="28" spans="2:13" s="57" customFormat="1" ht="25.5" customHeight="1" x14ac:dyDescent="0.2">
      <c r="B28" s="236">
        <v>715000</v>
      </c>
      <c r="C28" s="240" t="s">
        <v>114</v>
      </c>
      <c r="D28" s="241">
        <f>D29+D34+D36</f>
        <v>6150</v>
      </c>
      <c r="E28" s="241">
        <f>E29+E34+E36</f>
        <v>6150</v>
      </c>
      <c r="F28" s="241">
        <f>F29+F34+F36</f>
        <v>3225</v>
      </c>
      <c r="G28" s="242">
        <f>G29+G34+G36</f>
        <v>0</v>
      </c>
      <c r="H28" s="335">
        <f t="shared" si="0"/>
        <v>0</v>
      </c>
      <c r="I28" s="74"/>
      <c r="J28" s="75"/>
      <c r="K28" s="40"/>
      <c r="M28"/>
    </row>
    <row r="29" spans="2:13" s="57" customFormat="1" ht="26.25" customHeight="1" x14ac:dyDescent="0.2">
      <c r="B29" s="243">
        <v>715100</v>
      </c>
      <c r="C29" s="252" t="s">
        <v>118</v>
      </c>
      <c r="D29" s="245">
        <f>SUM(D30:D33)</f>
        <v>4430</v>
      </c>
      <c r="E29" s="245">
        <f>SUM(E30:E33)</f>
        <v>4430</v>
      </c>
      <c r="F29" s="245">
        <f>SUM(F30:F33)</f>
        <v>2652</v>
      </c>
      <c r="G29" s="246">
        <f>SUM(G30:G33)</f>
        <v>0</v>
      </c>
      <c r="H29" s="336">
        <f t="shared" si="0"/>
        <v>0</v>
      </c>
      <c r="I29" s="74"/>
      <c r="J29" s="75"/>
      <c r="K29" s="40"/>
      <c r="M29"/>
    </row>
    <row r="30" spans="2:13" ht="15" customHeight="1" x14ac:dyDescent="0.2">
      <c r="B30" s="247">
        <v>715131</v>
      </c>
      <c r="C30" s="248" t="s">
        <v>115</v>
      </c>
      <c r="D30" s="249">
        <v>800</v>
      </c>
      <c r="E30" s="249">
        <v>800</v>
      </c>
      <c r="F30" s="249">
        <v>422</v>
      </c>
      <c r="G30" s="250"/>
      <c r="H30" s="337">
        <f t="shared" si="0"/>
        <v>0</v>
      </c>
      <c r="I30" s="40"/>
      <c r="K30" s="40"/>
    </row>
    <row r="31" spans="2:13" ht="15" customHeight="1" x14ac:dyDescent="0.2">
      <c r="B31" s="247">
        <v>715132</v>
      </c>
      <c r="C31" s="248" t="s">
        <v>240</v>
      </c>
      <c r="D31" s="249">
        <v>10</v>
      </c>
      <c r="E31" s="249">
        <v>10</v>
      </c>
      <c r="F31" s="249">
        <v>0</v>
      </c>
      <c r="G31" s="250"/>
      <c r="H31" s="337">
        <f t="shared" si="0"/>
        <v>0</v>
      </c>
      <c r="I31" s="40"/>
      <c r="K31" s="40"/>
    </row>
    <row r="32" spans="2:13" ht="15" customHeight="1" x14ac:dyDescent="0.2">
      <c r="B32" s="247">
        <v>715137</v>
      </c>
      <c r="C32" s="248" t="s">
        <v>116</v>
      </c>
      <c r="D32" s="249">
        <v>10</v>
      </c>
      <c r="E32" s="249">
        <v>10</v>
      </c>
      <c r="F32" s="249">
        <v>0</v>
      </c>
      <c r="G32" s="250"/>
      <c r="H32" s="337">
        <f t="shared" si="0"/>
        <v>0</v>
      </c>
      <c r="I32" s="40"/>
      <c r="K32" s="40"/>
    </row>
    <row r="33" spans="2:13" ht="15" customHeight="1" x14ac:dyDescent="0.2">
      <c r="B33" s="247">
        <v>715141</v>
      </c>
      <c r="C33" s="248" t="s">
        <v>117</v>
      </c>
      <c r="D33" s="249">
        <v>3610</v>
      </c>
      <c r="E33" s="249">
        <v>3610</v>
      </c>
      <c r="F33" s="249">
        <v>2230</v>
      </c>
      <c r="G33" s="250"/>
      <c r="H33" s="337">
        <f t="shared" si="0"/>
        <v>0</v>
      </c>
      <c r="I33" s="40"/>
      <c r="K33" s="40"/>
    </row>
    <row r="34" spans="2:13" s="57" customFormat="1" ht="15" customHeight="1" x14ac:dyDescent="0.2">
      <c r="B34" s="243">
        <v>715200</v>
      </c>
      <c r="C34" s="253" t="s">
        <v>119</v>
      </c>
      <c r="D34" s="245">
        <f>D35</f>
        <v>1450</v>
      </c>
      <c r="E34" s="245">
        <f>E35</f>
        <v>1450</v>
      </c>
      <c r="F34" s="245">
        <f>F35</f>
        <v>409</v>
      </c>
      <c r="G34" s="246">
        <f>G35</f>
        <v>0</v>
      </c>
      <c r="H34" s="336">
        <f t="shared" si="0"/>
        <v>0</v>
      </c>
      <c r="I34" s="74"/>
      <c r="J34" s="75"/>
      <c r="K34" s="40"/>
      <c r="M34"/>
    </row>
    <row r="35" spans="2:13" ht="15" customHeight="1" x14ac:dyDescent="0.2">
      <c r="B35" s="247">
        <v>715211</v>
      </c>
      <c r="C35" s="248" t="s">
        <v>120</v>
      </c>
      <c r="D35" s="249">
        <v>1450</v>
      </c>
      <c r="E35" s="249">
        <v>1450</v>
      </c>
      <c r="F35" s="249">
        <v>409</v>
      </c>
      <c r="G35" s="250"/>
      <c r="H35" s="337">
        <f t="shared" si="0"/>
        <v>0</v>
      </c>
      <c r="I35" s="40"/>
      <c r="K35" s="40"/>
    </row>
    <row r="36" spans="2:13" s="57" customFormat="1" ht="15" customHeight="1" x14ac:dyDescent="0.2">
      <c r="B36" s="243">
        <v>715900</v>
      </c>
      <c r="C36" s="253" t="s">
        <v>121</v>
      </c>
      <c r="D36" s="245">
        <f>D37</f>
        <v>270</v>
      </c>
      <c r="E36" s="245">
        <f>E37</f>
        <v>270</v>
      </c>
      <c r="F36" s="245">
        <f>F37</f>
        <v>164</v>
      </c>
      <c r="G36" s="246">
        <f>G37</f>
        <v>0</v>
      </c>
      <c r="H36" s="336">
        <f t="shared" si="0"/>
        <v>0</v>
      </c>
      <c r="I36" s="74"/>
      <c r="J36" s="75"/>
      <c r="K36" s="40"/>
      <c r="M36"/>
    </row>
    <row r="37" spans="2:13" ht="27" customHeight="1" x14ac:dyDescent="0.2">
      <c r="B37" s="247">
        <v>715914</v>
      </c>
      <c r="C37" s="254" t="s">
        <v>122</v>
      </c>
      <c r="D37" s="249">
        <v>270</v>
      </c>
      <c r="E37" s="249">
        <v>270</v>
      </c>
      <c r="F37" s="249">
        <v>164</v>
      </c>
      <c r="G37" s="250"/>
      <c r="H37" s="337">
        <f t="shared" si="0"/>
        <v>0</v>
      </c>
      <c r="I37" s="40"/>
      <c r="K37" s="40"/>
    </row>
    <row r="38" spans="2:13" s="57" customFormat="1" ht="17.100000000000001" customHeight="1" x14ac:dyDescent="0.2">
      <c r="B38" s="236">
        <v>716000</v>
      </c>
      <c r="C38" s="237" t="s">
        <v>75</v>
      </c>
      <c r="D38" s="241">
        <f>D39</f>
        <v>3589920</v>
      </c>
      <c r="E38" s="241">
        <f>E39</f>
        <v>3589920</v>
      </c>
      <c r="F38" s="241">
        <f>F39</f>
        <v>1965170</v>
      </c>
      <c r="G38" s="242">
        <f>G39</f>
        <v>0</v>
      </c>
      <c r="H38" s="335">
        <f t="shared" si="0"/>
        <v>0</v>
      </c>
      <c r="I38" s="74"/>
      <c r="J38" s="226"/>
      <c r="K38" s="40"/>
      <c r="M38"/>
    </row>
    <row r="39" spans="2:13" s="57" customFormat="1" ht="15" customHeight="1" x14ac:dyDescent="0.2">
      <c r="B39" s="243">
        <v>716100</v>
      </c>
      <c r="C39" s="253" t="s">
        <v>123</v>
      </c>
      <c r="D39" s="245">
        <f>SUM(D40:D46)</f>
        <v>3589920</v>
      </c>
      <c r="E39" s="245">
        <f>SUM(E40:E46)</f>
        <v>3589920</v>
      </c>
      <c r="F39" s="245">
        <f>SUM(F40:F46)</f>
        <v>1965170</v>
      </c>
      <c r="G39" s="246">
        <f>SUM(G40:G46)</f>
        <v>0</v>
      </c>
      <c r="H39" s="336">
        <f t="shared" si="0"/>
        <v>0</v>
      </c>
      <c r="I39" s="75"/>
      <c r="J39" s="222"/>
      <c r="K39" s="40"/>
      <c r="M39"/>
    </row>
    <row r="40" spans="2:13" ht="15" customHeight="1" x14ac:dyDescent="0.2">
      <c r="B40" s="247">
        <v>716111</v>
      </c>
      <c r="C40" s="248" t="s">
        <v>125</v>
      </c>
      <c r="D40" s="249">
        <v>2569620</v>
      </c>
      <c r="E40" s="249">
        <v>2569620</v>
      </c>
      <c r="F40" s="249">
        <v>1409024</v>
      </c>
      <c r="G40" s="250"/>
      <c r="H40" s="337">
        <f t="shared" si="0"/>
        <v>0</v>
      </c>
      <c r="I40" s="75"/>
      <c r="J40" s="222"/>
      <c r="K40" s="223"/>
      <c r="L40" s="57"/>
    </row>
    <row r="41" spans="2:13" ht="15" customHeight="1" x14ac:dyDescent="0.2">
      <c r="B41" s="247">
        <v>716112</v>
      </c>
      <c r="C41" s="248" t="s">
        <v>126</v>
      </c>
      <c r="D41" s="249">
        <v>162950</v>
      </c>
      <c r="E41" s="249">
        <v>162950</v>
      </c>
      <c r="F41" s="249">
        <v>83699</v>
      </c>
      <c r="G41" s="250"/>
      <c r="H41" s="337">
        <f t="shared" si="0"/>
        <v>0</v>
      </c>
      <c r="I41" s="75"/>
      <c r="J41" s="222"/>
      <c r="K41" s="223"/>
      <c r="L41" s="57"/>
    </row>
    <row r="42" spans="2:13" ht="15" customHeight="1" x14ac:dyDescent="0.2">
      <c r="B42" s="247">
        <v>716113</v>
      </c>
      <c r="C42" s="248" t="s">
        <v>127</v>
      </c>
      <c r="D42" s="249">
        <v>29290</v>
      </c>
      <c r="E42" s="249">
        <v>29290</v>
      </c>
      <c r="F42" s="249">
        <v>16248</v>
      </c>
      <c r="G42" s="250"/>
      <c r="H42" s="337">
        <f t="shared" si="0"/>
        <v>0</v>
      </c>
      <c r="I42" s="75"/>
      <c r="J42" s="222"/>
      <c r="K42" s="223"/>
      <c r="L42" s="57"/>
    </row>
    <row r="43" spans="2:13" ht="15" customHeight="1" x14ac:dyDescent="0.2">
      <c r="B43" s="247">
        <v>716114</v>
      </c>
      <c r="C43" s="248" t="s">
        <v>128</v>
      </c>
      <c r="D43" s="249">
        <v>900</v>
      </c>
      <c r="E43" s="249">
        <v>900</v>
      </c>
      <c r="F43" s="249">
        <v>450</v>
      </c>
      <c r="G43" s="250"/>
      <c r="H43" s="337">
        <f t="shared" si="0"/>
        <v>0</v>
      </c>
      <c r="I43" s="75"/>
      <c r="J43" s="222"/>
      <c r="K43" s="223"/>
      <c r="L43" s="57"/>
    </row>
    <row r="44" spans="2:13" ht="25.5" customHeight="1" x14ac:dyDescent="0.2">
      <c r="B44" s="247">
        <v>716115</v>
      </c>
      <c r="C44" s="254" t="s">
        <v>129</v>
      </c>
      <c r="D44" s="249">
        <v>361440</v>
      </c>
      <c r="E44" s="249">
        <v>361440</v>
      </c>
      <c r="F44" s="249">
        <v>175374</v>
      </c>
      <c r="G44" s="250"/>
      <c r="H44" s="337">
        <f t="shared" si="0"/>
        <v>0</v>
      </c>
      <c r="I44" s="75"/>
      <c r="J44" s="222"/>
      <c r="K44" s="223"/>
      <c r="L44" s="57"/>
    </row>
    <row r="45" spans="2:13" ht="15" customHeight="1" x14ac:dyDescent="0.2">
      <c r="B45" s="247">
        <v>716116</v>
      </c>
      <c r="C45" s="248" t="s">
        <v>130</v>
      </c>
      <c r="D45" s="249">
        <v>238770</v>
      </c>
      <c r="E45" s="249">
        <v>238770</v>
      </c>
      <c r="F45" s="249">
        <v>123428</v>
      </c>
      <c r="G45" s="250"/>
      <c r="H45" s="337">
        <f t="shared" si="0"/>
        <v>0</v>
      </c>
      <c r="I45" s="75"/>
      <c r="J45" s="222"/>
      <c r="K45" s="223"/>
      <c r="L45" s="57"/>
    </row>
    <row r="46" spans="2:13" ht="15" customHeight="1" x14ac:dyDescent="0.2">
      <c r="B46" s="247">
        <v>716117</v>
      </c>
      <c r="C46" s="248" t="s">
        <v>124</v>
      </c>
      <c r="D46" s="249">
        <v>226950</v>
      </c>
      <c r="E46" s="249">
        <v>226950</v>
      </c>
      <c r="F46" s="249">
        <v>156947</v>
      </c>
      <c r="G46" s="250"/>
      <c r="H46" s="337">
        <f t="shared" si="0"/>
        <v>0</v>
      </c>
      <c r="I46" s="75"/>
      <c r="J46" s="222"/>
      <c r="K46" s="223"/>
      <c r="L46" s="57"/>
    </row>
    <row r="47" spans="2:13" s="57" customFormat="1" ht="17.100000000000001" customHeight="1" x14ac:dyDescent="0.2">
      <c r="B47" s="236">
        <v>717000</v>
      </c>
      <c r="C47" s="237" t="s">
        <v>76</v>
      </c>
      <c r="D47" s="241">
        <f>D48</f>
        <v>34813820</v>
      </c>
      <c r="E47" s="241">
        <f>E48</f>
        <v>34813820</v>
      </c>
      <c r="F47" s="241">
        <f>F48</f>
        <v>17554835</v>
      </c>
      <c r="G47" s="242">
        <f>G48</f>
        <v>0</v>
      </c>
      <c r="H47" s="335">
        <f t="shared" si="0"/>
        <v>0</v>
      </c>
      <c r="I47" s="74"/>
      <c r="J47" s="227"/>
      <c r="K47" s="40"/>
      <c r="M47"/>
    </row>
    <row r="48" spans="2:13" s="57" customFormat="1" ht="15" customHeight="1" x14ac:dyDescent="0.2">
      <c r="B48" s="243">
        <v>717100</v>
      </c>
      <c r="C48" s="253" t="s">
        <v>131</v>
      </c>
      <c r="D48" s="245">
        <f>D49+D52+D53</f>
        <v>34813820</v>
      </c>
      <c r="E48" s="245">
        <f>E49+E52+E53</f>
        <v>34813820</v>
      </c>
      <c r="F48" s="245">
        <f>F49+F52+F53</f>
        <v>17554835</v>
      </c>
      <c r="G48" s="246">
        <f>G49+G52+G53</f>
        <v>0</v>
      </c>
      <c r="H48" s="336">
        <f t="shared" si="0"/>
        <v>0</v>
      </c>
      <c r="I48" s="74"/>
      <c r="J48" s="227"/>
      <c r="K48" s="40"/>
      <c r="M48"/>
    </row>
    <row r="49" spans="1:13" ht="15" customHeight="1" x14ac:dyDescent="0.2">
      <c r="B49" s="247">
        <v>717114</v>
      </c>
      <c r="C49" s="248" t="s">
        <v>270</v>
      </c>
      <c r="D49" s="249">
        <f t="shared" ref="D49:E49" si="1">SUM(D50:D51)</f>
        <v>326030</v>
      </c>
      <c r="E49" s="249">
        <f t="shared" si="1"/>
        <v>326030</v>
      </c>
      <c r="F49" s="249">
        <f t="shared" ref="F49" si="2">SUM(F50:F51)</f>
        <v>148075</v>
      </c>
      <c r="G49" s="250">
        <f t="shared" ref="G49" si="3">SUM(G50:G51)</f>
        <v>0</v>
      </c>
      <c r="H49" s="337">
        <f t="shared" si="0"/>
        <v>0</v>
      </c>
      <c r="I49" s="40"/>
      <c r="J49" s="222"/>
      <c r="K49" s="40"/>
    </row>
    <row r="50" spans="1:13" ht="15" customHeight="1" x14ac:dyDescent="0.2">
      <c r="B50" s="255"/>
      <c r="C50" s="256" t="s">
        <v>445</v>
      </c>
      <c r="D50" s="257">
        <v>0</v>
      </c>
      <c r="E50" s="257">
        <v>0</v>
      </c>
      <c r="F50" s="257">
        <v>0</v>
      </c>
      <c r="G50" s="258"/>
      <c r="H50" s="338" t="str">
        <f t="shared" si="0"/>
        <v/>
      </c>
      <c r="I50" s="40"/>
      <c r="J50" s="222"/>
      <c r="K50" s="40"/>
    </row>
    <row r="51" spans="1:13" ht="15" customHeight="1" x14ac:dyDescent="0.2">
      <c r="B51" s="255"/>
      <c r="C51" s="256" t="s">
        <v>411</v>
      </c>
      <c r="D51" s="257">
        <v>326030</v>
      </c>
      <c r="E51" s="257">
        <v>326030</v>
      </c>
      <c r="F51" s="257">
        <v>148075</v>
      </c>
      <c r="G51" s="258"/>
      <c r="H51" s="338">
        <f t="shared" si="0"/>
        <v>0</v>
      </c>
      <c r="I51" s="40"/>
      <c r="J51" s="222"/>
      <c r="K51" s="40"/>
    </row>
    <row r="52" spans="1:13" ht="15" customHeight="1" x14ac:dyDescent="0.2">
      <c r="B52" s="247">
        <v>717121</v>
      </c>
      <c r="C52" s="248" t="s">
        <v>132</v>
      </c>
      <c r="D52" s="249">
        <v>33515570</v>
      </c>
      <c r="E52" s="249">
        <v>33515570</v>
      </c>
      <c r="F52" s="249">
        <v>16916056</v>
      </c>
      <c r="G52" s="250"/>
      <c r="H52" s="337">
        <f t="shared" si="0"/>
        <v>0</v>
      </c>
      <c r="I52" s="40"/>
      <c r="J52" s="222"/>
      <c r="K52" s="40"/>
    </row>
    <row r="53" spans="1:13" ht="15" customHeight="1" x14ac:dyDescent="0.2">
      <c r="B53" s="247">
        <v>717131</v>
      </c>
      <c r="C53" s="248" t="s">
        <v>133</v>
      </c>
      <c r="D53" s="249">
        <f t="shared" ref="D53:F53" si="4">D54+D55</f>
        <v>972220</v>
      </c>
      <c r="E53" s="249">
        <f t="shared" si="4"/>
        <v>972220</v>
      </c>
      <c r="F53" s="249">
        <f t="shared" si="4"/>
        <v>490704</v>
      </c>
      <c r="G53" s="250">
        <f t="shared" ref="G53" si="5">G54+G55</f>
        <v>0</v>
      </c>
      <c r="H53" s="337">
        <f t="shared" si="0"/>
        <v>0</v>
      </c>
      <c r="I53" s="40"/>
      <c r="J53" s="227"/>
      <c r="K53" s="40"/>
    </row>
    <row r="54" spans="1:13" ht="15" customHeight="1" x14ac:dyDescent="0.2">
      <c r="B54" s="255"/>
      <c r="C54" s="256" t="s">
        <v>446</v>
      </c>
      <c r="D54" s="257">
        <v>0</v>
      </c>
      <c r="E54" s="257">
        <v>0</v>
      </c>
      <c r="F54" s="257">
        <v>0</v>
      </c>
      <c r="G54" s="258"/>
      <c r="H54" s="338" t="str">
        <f t="shared" si="0"/>
        <v/>
      </c>
      <c r="I54" s="40"/>
      <c r="J54" s="222"/>
      <c r="K54" s="40"/>
    </row>
    <row r="55" spans="1:13" ht="15" customHeight="1" x14ac:dyDescent="0.2">
      <c r="B55" s="255"/>
      <c r="C55" s="256" t="s">
        <v>412</v>
      </c>
      <c r="D55" s="257">
        <v>972220</v>
      </c>
      <c r="E55" s="257">
        <v>972220</v>
      </c>
      <c r="F55" s="257">
        <v>490704</v>
      </c>
      <c r="G55" s="258"/>
      <c r="H55" s="338">
        <f t="shared" si="0"/>
        <v>0</v>
      </c>
      <c r="I55" s="40"/>
      <c r="J55" s="222"/>
      <c r="K55" s="40"/>
    </row>
    <row r="56" spans="1:13" s="57" customFormat="1" ht="17.100000000000001" customHeight="1" x14ac:dyDescent="0.25">
      <c r="B56" s="236">
        <v>719000</v>
      </c>
      <c r="C56" s="237" t="s">
        <v>77</v>
      </c>
      <c r="D56" s="241">
        <f>D57</f>
        <v>30</v>
      </c>
      <c r="E56" s="241">
        <f>E57</f>
        <v>30</v>
      </c>
      <c r="F56" s="241">
        <f>F57</f>
        <v>10</v>
      </c>
      <c r="G56" s="242">
        <f>G57</f>
        <v>0</v>
      </c>
      <c r="H56" s="335">
        <f t="shared" si="0"/>
        <v>0</v>
      </c>
      <c r="I56" s="74"/>
      <c r="J56" s="228"/>
      <c r="K56" s="40"/>
      <c r="M56"/>
    </row>
    <row r="57" spans="1:13" s="57" customFormat="1" ht="15" customHeight="1" x14ac:dyDescent="0.2">
      <c r="B57" s="243">
        <v>719100</v>
      </c>
      <c r="C57" s="253" t="s">
        <v>134</v>
      </c>
      <c r="D57" s="245">
        <f>SUM(D58:D60)</f>
        <v>30</v>
      </c>
      <c r="E57" s="245">
        <f>SUM(E58:E60)</f>
        <v>30</v>
      </c>
      <c r="F57" s="245">
        <f>SUM(F58:F60)</f>
        <v>10</v>
      </c>
      <c r="G57" s="246">
        <f>SUM(G58:G60)</f>
        <v>0</v>
      </c>
      <c r="H57" s="336">
        <f t="shared" si="0"/>
        <v>0</v>
      </c>
      <c r="I57" s="74"/>
      <c r="J57" s="227"/>
      <c r="K57" s="40"/>
      <c r="M57"/>
    </row>
    <row r="58" spans="1:13" ht="15" customHeight="1" thickBot="1" x14ac:dyDescent="0.25">
      <c r="A58" s="64"/>
      <c r="B58" s="247">
        <v>719111</v>
      </c>
      <c r="C58" s="248" t="s">
        <v>134</v>
      </c>
      <c r="D58" s="249">
        <v>10</v>
      </c>
      <c r="E58" s="249">
        <v>10</v>
      </c>
      <c r="F58" s="249">
        <v>0</v>
      </c>
      <c r="G58" s="250"/>
      <c r="H58" s="337">
        <f t="shared" si="0"/>
        <v>0</v>
      </c>
      <c r="I58" s="40"/>
      <c r="J58" s="227"/>
      <c r="K58" s="40"/>
    </row>
    <row r="59" spans="1:13" ht="15" customHeight="1" x14ac:dyDescent="0.2">
      <c r="B59" s="259">
        <v>719114</v>
      </c>
      <c r="C59" s="260" t="s">
        <v>135</v>
      </c>
      <c r="D59" s="261">
        <v>10</v>
      </c>
      <c r="E59" s="261">
        <v>10</v>
      </c>
      <c r="F59" s="261">
        <v>9</v>
      </c>
      <c r="G59" s="262"/>
      <c r="H59" s="339">
        <f t="shared" si="0"/>
        <v>0</v>
      </c>
      <c r="J59" s="227"/>
      <c r="K59" s="40"/>
    </row>
    <row r="60" spans="1:13" ht="25.5" x14ac:dyDescent="0.2">
      <c r="B60" s="247">
        <v>719115</v>
      </c>
      <c r="C60" s="254" t="s">
        <v>136</v>
      </c>
      <c r="D60" s="249">
        <v>10</v>
      </c>
      <c r="E60" s="249">
        <v>10</v>
      </c>
      <c r="F60" s="249">
        <v>1</v>
      </c>
      <c r="G60" s="250"/>
      <c r="H60" s="337">
        <f t="shared" si="0"/>
        <v>0</v>
      </c>
      <c r="I60" s="32"/>
      <c r="J60" s="227"/>
      <c r="K60" s="40"/>
    </row>
    <row r="61" spans="1:13" x14ac:dyDescent="0.2">
      <c r="B61" s="247"/>
      <c r="C61" s="263"/>
      <c r="D61" s="249"/>
      <c r="E61" s="249"/>
      <c r="F61" s="249"/>
      <c r="G61" s="250"/>
      <c r="H61" s="337" t="str">
        <f t="shared" si="0"/>
        <v/>
      </c>
      <c r="I61" s="32"/>
      <c r="J61" s="227"/>
      <c r="K61" s="40"/>
    </row>
    <row r="62" spans="1:13" ht="17.100000000000001" customHeight="1" x14ac:dyDescent="0.2">
      <c r="B62" s="236">
        <v>720000</v>
      </c>
      <c r="C62" s="237" t="s">
        <v>72</v>
      </c>
      <c r="D62" s="238">
        <f>D63+D81+D169</f>
        <v>3741530</v>
      </c>
      <c r="E62" s="238">
        <f>E63+E81+E169</f>
        <v>3741530</v>
      </c>
      <c r="F62" s="238">
        <f>F63+F81+F169</f>
        <v>1790385</v>
      </c>
      <c r="G62" s="239">
        <f>G63+G81+G169</f>
        <v>0</v>
      </c>
      <c r="H62" s="334">
        <f t="shared" si="0"/>
        <v>0</v>
      </c>
      <c r="I62" s="40"/>
      <c r="J62" s="227"/>
      <c r="K62" s="40"/>
    </row>
    <row r="63" spans="1:13" ht="25.5" x14ac:dyDescent="0.2">
      <c r="B63" s="236">
        <v>721000</v>
      </c>
      <c r="C63" s="264" t="s">
        <v>86</v>
      </c>
      <c r="D63" s="241">
        <f t="shared" ref="D63:E63" si="6">D64+D68+D72+D75+D77+D79</f>
        <v>64630</v>
      </c>
      <c r="E63" s="241">
        <f t="shared" si="6"/>
        <v>64630</v>
      </c>
      <c r="F63" s="241">
        <f t="shared" ref="F63" si="7">F64+F68+F72+F75+F77+F79</f>
        <v>14885</v>
      </c>
      <c r="G63" s="242">
        <f t="shared" ref="G63" si="8">G64+G68+G72+G75+G77+G79</f>
        <v>0</v>
      </c>
      <c r="H63" s="335">
        <f t="shared" si="0"/>
        <v>0</v>
      </c>
      <c r="J63" s="227"/>
      <c r="K63" s="40"/>
    </row>
    <row r="64" spans="1:13" ht="15" customHeight="1" x14ac:dyDescent="0.2">
      <c r="B64" s="243">
        <v>721100</v>
      </c>
      <c r="C64" s="253" t="s">
        <v>137</v>
      </c>
      <c r="D64" s="245">
        <f t="shared" ref="D64:G64" si="9">SUM(D65:D67)</f>
        <v>50310</v>
      </c>
      <c r="E64" s="245">
        <f t="shared" ref="E64:F64" si="10">SUM(E65:E67)</f>
        <v>50310</v>
      </c>
      <c r="F64" s="245">
        <f t="shared" si="10"/>
        <v>9672</v>
      </c>
      <c r="G64" s="246">
        <f t="shared" si="9"/>
        <v>0</v>
      </c>
      <c r="H64" s="336">
        <f t="shared" si="0"/>
        <v>0</v>
      </c>
      <c r="J64" s="227"/>
      <c r="K64" s="40"/>
    </row>
    <row r="65" spans="2:11" ht="15" customHeight="1" x14ac:dyDescent="0.2">
      <c r="B65" s="247">
        <v>721112</v>
      </c>
      <c r="C65" s="248" t="s">
        <v>138</v>
      </c>
      <c r="D65" s="249">
        <v>300</v>
      </c>
      <c r="E65" s="249">
        <v>300</v>
      </c>
      <c r="F65" s="249">
        <v>241</v>
      </c>
      <c r="G65" s="250"/>
      <c r="H65" s="337">
        <f t="shared" si="0"/>
        <v>0</v>
      </c>
      <c r="I65" s="133"/>
      <c r="J65" s="227"/>
      <c r="K65" s="40"/>
    </row>
    <row r="66" spans="2:11" ht="15" customHeight="1" x14ac:dyDescent="0.2">
      <c r="B66" s="247">
        <v>721121</v>
      </c>
      <c r="C66" s="248" t="s">
        <v>314</v>
      </c>
      <c r="D66" s="249">
        <v>50000</v>
      </c>
      <c r="E66" s="249">
        <v>50000</v>
      </c>
      <c r="F66" s="249">
        <v>9431</v>
      </c>
      <c r="G66" s="250"/>
      <c r="H66" s="337">
        <f t="shared" si="0"/>
        <v>0</v>
      </c>
      <c r="I66" s="133"/>
      <c r="J66" s="227"/>
      <c r="K66" s="40"/>
    </row>
    <row r="67" spans="2:11" ht="15" customHeight="1" x14ac:dyDescent="0.2">
      <c r="B67" s="247">
        <v>721123</v>
      </c>
      <c r="C67" s="248" t="s">
        <v>413</v>
      </c>
      <c r="D67" s="249">
        <v>10</v>
      </c>
      <c r="E67" s="249">
        <v>10</v>
      </c>
      <c r="F67" s="249">
        <v>0</v>
      </c>
      <c r="G67" s="250"/>
      <c r="H67" s="337">
        <f t="shared" si="0"/>
        <v>0</v>
      </c>
      <c r="I67" s="133"/>
      <c r="J67" s="227"/>
      <c r="K67" s="40"/>
    </row>
    <row r="68" spans="2:11" ht="15" customHeight="1" x14ac:dyDescent="0.2">
      <c r="B68" s="243">
        <v>721200</v>
      </c>
      <c r="C68" s="253" t="s">
        <v>139</v>
      </c>
      <c r="D68" s="245">
        <f>SUM(D69:D71)</f>
        <v>14190</v>
      </c>
      <c r="E68" s="245">
        <f>SUM(E69:E71)</f>
        <v>14190</v>
      </c>
      <c r="F68" s="245">
        <f>SUM(F69:F71)</f>
        <v>5166</v>
      </c>
      <c r="G68" s="246">
        <f>SUM(G69:G71)</f>
        <v>0</v>
      </c>
      <c r="H68" s="336">
        <f t="shared" si="0"/>
        <v>0</v>
      </c>
      <c r="J68" s="227"/>
      <c r="K68" s="40"/>
    </row>
    <row r="69" spans="2:11" ht="15" customHeight="1" x14ac:dyDescent="0.2">
      <c r="B69" s="247">
        <v>721211</v>
      </c>
      <c r="C69" s="248" t="s">
        <v>140</v>
      </c>
      <c r="D69" s="249">
        <v>420</v>
      </c>
      <c r="E69" s="249">
        <v>420</v>
      </c>
      <c r="F69" s="249">
        <v>174</v>
      </c>
      <c r="G69" s="250"/>
      <c r="H69" s="337">
        <f t="shared" ref="H69:H136" si="11">IF(E69=0,"",G69/E69*100)</f>
        <v>0</v>
      </c>
      <c r="J69" s="227"/>
      <c r="K69" s="40"/>
    </row>
    <row r="70" spans="2:11" ht="15" customHeight="1" x14ac:dyDescent="0.2">
      <c r="B70" s="247">
        <v>721225</v>
      </c>
      <c r="C70" s="248" t="s">
        <v>257</v>
      </c>
      <c r="D70" s="249">
        <v>8010</v>
      </c>
      <c r="E70" s="249">
        <v>8010</v>
      </c>
      <c r="F70" s="249">
        <v>2116</v>
      </c>
      <c r="G70" s="250"/>
      <c r="H70" s="337">
        <f t="shared" si="11"/>
        <v>0</v>
      </c>
      <c r="J70" s="227"/>
      <c r="K70" s="40"/>
    </row>
    <row r="71" spans="2:11" ht="15" customHeight="1" x14ac:dyDescent="0.2">
      <c r="B71" s="247">
        <v>721227</v>
      </c>
      <c r="C71" s="248" t="s">
        <v>271</v>
      </c>
      <c r="D71" s="249">
        <v>5760</v>
      </c>
      <c r="E71" s="249">
        <v>5760</v>
      </c>
      <c r="F71" s="249">
        <v>2876</v>
      </c>
      <c r="G71" s="250"/>
      <c r="H71" s="337">
        <f t="shared" si="11"/>
        <v>0</v>
      </c>
      <c r="J71" s="227"/>
      <c r="K71" s="40"/>
    </row>
    <row r="72" spans="2:11" ht="15" customHeight="1" x14ac:dyDescent="0.2">
      <c r="B72" s="243">
        <v>721300</v>
      </c>
      <c r="C72" s="253" t="s">
        <v>141</v>
      </c>
      <c r="D72" s="245">
        <f>SUM(D73:D74)</f>
        <v>20</v>
      </c>
      <c r="E72" s="245">
        <f>SUM(E73:E74)</f>
        <v>20</v>
      </c>
      <c r="F72" s="245">
        <f>SUM(F73:F74)</f>
        <v>0</v>
      </c>
      <c r="G72" s="246">
        <f>SUM(G73:G74)</f>
        <v>0</v>
      </c>
      <c r="H72" s="336">
        <f t="shared" si="11"/>
        <v>0</v>
      </c>
      <c r="J72" s="227"/>
      <c r="K72" s="40"/>
    </row>
    <row r="73" spans="2:11" ht="15" customHeight="1" x14ac:dyDescent="0.2">
      <c r="B73" s="247">
        <v>721311</v>
      </c>
      <c r="C73" s="248" t="s">
        <v>319</v>
      </c>
      <c r="D73" s="249">
        <v>10</v>
      </c>
      <c r="E73" s="249">
        <v>10</v>
      </c>
      <c r="F73" s="249">
        <v>0</v>
      </c>
      <c r="G73" s="250"/>
      <c r="H73" s="337">
        <f t="shared" si="11"/>
        <v>0</v>
      </c>
      <c r="J73" s="227"/>
      <c r="K73" s="40"/>
    </row>
    <row r="74" spans="2:11" ht="15" customHeight="1" x14ac:dyDescent="0.2">
      <c r="B74" s="247">
        <v>721312</v>
      </c>
      <c r="C74" s="248" t="s">
        <v>142</v>
      </c>
      <c r="D74" s="249">
        <v>10</v>
      </c>
      <c r="E74" s="249">
        <v>10</v>
      </c>
      <c r="F74" s="249">
        <v>0</v>
      </c>
      <c r="G74" s="250"/>
      <c r="H74" s="337">
        <f t="shared" si="11"/>
        <v>0</v>
      </c>
      <c r="J74" s="227"/>
      <c r="K74" s="40"/>
    </row>
    <row r="75" spans="2:11" ht="15" customHeight="1" x14ac:dyDescent="0.2">
      <c r="B75" s="243">
        <v>721500</v>
      </c>
      <c r="C75" s="253" t="s">
        <v>143</v>
      </c>
      <c r="D75" s="245">
        <f>D76</f>
        <v>100</v>
      </c>
      <c r="E75" s="245">
        <f>E76</f>
        <v>100</v>
      </c>
      <c r="F75" s="245">
        <f>F76</f>
        <v>47</v>
      </c>
      <c r="G75" s="246">
        <f>G76</f>
        <v>0</v>
      </c>
      <c r="H75" s="336">
        <f t="shared" si="11"/>
        <v>0</v>
      </c>
      <c r="J75" s="227"/>
      <c r="K75" s="40"/>
    </row>
    <row r="76" spans="2:11" ht="15" customHeight="1" x14ac:dyDescent="0.2">
      <c r="B76" s="247">
        <v>721511</v>
      </c>
      <c r="C76" s="248" t="s">
        <v>143</v>
      </c>
      <c r="D76" s="249">
        <v>100</v>
      </c>
      <c r="E76" s="249">
        <v>100</v>
      </c>
      <c r="F76" s="249">
        <v>47</v>
      </c>
      <c r="G76" s="250"/>
      <c r="H76" s="337">
        <f t="shared" si="11"/>
        <v>0</v>
      </c>
      <c r="J76" s="227"/>
      <c r="K76" s="40"/>
    </row>
    <row r="77" spans="2:11" ht="15" customHeight="1" x14ac:dyDescent="0.2">
      <c r="B77" s="243">
        <v>721600</v>
      </c>
      <c r="C77" s="253" t="s">
        <v>443</v>
      </c>
      <c r="D77" s="245">
        <f>D78</f>
        <v>0</v>
      </c>
      <c r="E77" s="245">
        <f>E78</f>
        <v>0</v>
      </c>
      <c r="F77" s="245">
        <f>F78</f>
        <v>0</v>
      </c>
      <c r="G77" s="246">
        <f>G78</f>
        <v>0</v>
      </c>
      <c r="H77" s="336" t="str">
        <f t="shared" ref="H77:H78" si="12">IF(E77=0,"",G77/E77*100)</f>
        <v/>
      </c>
      <c r="J77" s="227"/>
      <c r="K77" s="40"/>
    </row>
    <row r="78" spans="2:11" ht="15" customHeight="1" x14ac:dyDescent="0.2">
      <c r="B78" s="247">
        <v>721613</v>
      </c>
      <c r="C78" s="248" t="s">
        <v>444</v>
      </c>
      <c r="D78" s="249">
        <v>0</v>
      </c>
      <c r="E78" s="249">
        <v>0</v>
      </c>
      <c r="F78" s="249">
        <v>0</v>
      </c>
      <c r="G78" s="250"/>
      <c r="H78" s="337" t="str">
        <f t="shared" si="12"/>
        <v/>
      </c>
      <c r="J78" s="227"/>
      <c r="K78" s="40"/>
    </row>
    <row r="79" spans="2:11" ht="15" customHeight="1" x14ac:dyDescent="0.2">
      <c r="B79" s="243">
        <v>721700</v>
      </c>
      <c r="C79" s="253" t="s">
        <v>415</v>
      </c>
      <c r="D79" s="245">
        <f>D80</f>
        <v>10</v>
      </c>
      <c r="E79" s="245">
        <f>E80</f>
        <v>10</v>
      </c>
      <c r="F79" s="245">
        <f>F80</f>
        <v>0</v>
      </c>
      <c r="G79" s="246">
        <f>G80</f>
        <v>0</v>
      </c>
      <c r="H79" s="336">
        <f t="shared" si="11"/>
        <v>0</v>
      </c>
      <c r="J79" s="227"/>
      <c r="K79" s="40"/>
    </row>
    <row r="80" spans="2:11" ht="15" customHeight="1" x14ac:dyDescent="0.2">
      <c r="B80" s="247">
        <v>721712</v>
      </c>
      <c r="C80" s="248" t="s">
        <v>416</v>
      </c>
      <c r="D80" s="249">
        <v>10</v>
      </c>
      <c r="E80" s="249">
        <v>10</v>
      </c>
      <c r="F80" s="249">
        <v>0</v>
      </c>
      <c r="G80" s="250"/>
      <c r="H80" s="337">
        <f t="shared" si="11"/>
        <v>0</v>
      </c>
      <c r="J80" s="227"/>
      <c r="K80" s="40"/>
    </row>
    <row r="81" spans="2:15" ht="15" x14ac:dyDescent="0.2">
      <c r="B81" s="236">
        <v>722000</v>
      </c>
      <c r="C81" s="240" t="s">
        <v>206</v>
      </c>
      <c r="D81" s="238">
        <f>D82+D84+D86+D103+D155+D163</f>
        <v>2730740</v>
      </c>
      <c r="E81" s="238">
        <f>E82+E84+E86+E103+E155+E163</f>
        <v>2730740</v>
      </c>
      <c r="F81" s="238">
        <f>F82+F84+F86+F103+F155+F163</f>
        <v>1311380</v>
      </c>
      <c r="G81" s="239">
        <f>G82+G84+G86+G103+G155+G163</f>
        <v>0</v>
      </c>
      <c r="H81" s="335">
        <f t="shared" si="11"/>
        <v>0</v>
      </c>
      <c r="J81" s="227"/>
      <c r="K81" s="40"/>
    </row>
    <row r="82" spans="2:15" ht="15" customHeight="1" x14ac:dyDescent="0.2">
      <c r="B82" s="243">
        <v>722100</v>
      </c>
      <c r="C82" s="244" t="s">
        <v>144</v>
      </c>
      <c r="D82" s="245">
        <f>D83</f>
        <v>135920</v>
      </c>
      <c r="E82" s="245">
        <f>E83</f>
        <v>135920</v>
      </c>
      <c r="F82" s="245">
        <f>F83</f>
        <v>58738</v>
      </c>
      <c r="G82" s="246">
        <f>G83</f>
        <v>0</v>
      </c>
      <c r="H82" s="336">
        <f t="shared" si="11"/>
        <v>0</v>
      </c>
      <c r="J82" s="227"/>
      <c r="K82" s="40"/>
    </row>
    <row r="83" spans="2:15" ht="15" customHeight="1" x14ac:dyDescent="0.2">
      <c r="B83" s="247">
        <v>722121</v>
      </c>
      <c r="C83" s="248" t="s">
        <v>145</v>
      </c>
      <c r="D83" s="249">
        <v>135920</v>
      </c>
      <c r="E83" s="249">
        <v>135920</v>
      </c>
      <c r="F83" s="249">
        <v>58738</v>
      </c>
      <c r="G83" s="250"/>
      <c r="H83" s="337">
        <f t="shared" si="11"/>
        <v>0</v>
      </c>
      <c r="J83" s="227"/>
      <c r="K83" s="40"/>
    </row>
    <row r="84" spans="2:15" ht="15" customHeight="1" x14ac:dyDescent="0.2">
      <c r="B84" s="243">
        <v>722200</v>
      </c>
      <c r="C84" s="244" t="s">
        <v>146</v>
      </c>
      <c r="D84" s="245">
        <f>D85</f>
        <v>464120</v>
      </c>
      <c r="E84" s="245">
        <f>E85</f>
        <v>464120</v>
      </c>
      <c r="F84" s="245">
        <f>F85</f>
        <v>204690</v>
      </c>
      <c r="G84" s="246">
        <f>G85</f>
        <v>0</v>
      </c>
      <c r="H84" s="336">
        <f t="shared" si="11"/>
        <v>0</v>
      </c>
      <c r="J84" s="227"/>
      <c r="K84" s="40"/>
      <c r="L84" s="133"/>
    </row>
    <row r="85" spans="2:15" ht="15" customHeight="1" x14ac:dyDescent="0.2">
      <c r="B85" s="247">
        <v>722221</v>
      </c>
      <c r="C85" s="248" t="s">
        <v>147</v>
      </c>
      <c r="D85" s="249">
        <v>464120</v>
      </c>
      <c r="E85" s="249">
        <v>464120</v>
      </c>
      <c r="F85" s="249">
        <v>204690</v>
      </c>
      <c r="G85" s="250"/>
      <c r="H85" s="337">
        <f t="shared" si="11"/>
        <v>0</v>
      </c>
      <c r="J85" s="227"/>
      <c r="K85" s="40"/>
    </row>
    <row r="86" spans="2:15" ht="15" customHeight="1" x14ac:dyDescent="0.2">
      <c r="B86" s="243">
        <v>722400</v>
      </c>
      <c r="C86" s="244" t="s">
        <v>148</v>
      </c>
      <c r="D86" s="245">
        <f>D87+D94+D97</f>
        <v>435940</v>
      </c>
      <c r="E86" s="245">
        <f>E87+E94+E97</f>
        <v>435940</v>
      </c>
      <c r="F86" s="245">
        <f>F87+F94+F97</f>
        <v>360582</v>
      </c>
      <c r="G86" s="246">
        <f>G87+G94+G97</f>
        <v>0</v>
      </c>
      <c r="H86" s="336">
        <f t="shared" si="11"/>
        <v>0</v>
      </c>
      <c r="J86" s="227"/>
      <c r="K86" s="40"/>
      <c r="O86" s="40"/>
    </row>
    <row r="87" spans="2:15" ht="15" customHeight="1" x14ac:dyDescent="0.2">
      <c r="B87" s="265">
        <v>722420</v>
      </c>
      <c r="C87" s="266" t="s">
        <v>149</v>
      </c>
      <c r="D87" s="267">
        <f>D88+D89+D92+D93</f>
        <v>316200</v>
      </c>
      <c r="E87" s="267">
        <f>E88+E89+E92+E93</f>
        <v>316200</v>
      </c>
      <c r="F87" s="267">
        <f>F88+F89+F92+F93</f>
        <v>254668</v>
      </c>
      <c r="G87" s="268">
        <f>G88+G89+G92+G93</f>
        <v>0</v>
      </c>
      <c r="H87" s="336">
        <f t="shared" si="11"/>
        <v>0</v>
      </c>
      <c r="J87" s="227"/>
      <c r="K87" s="40"/>
    </row>
    <row r="88" spans="2:15" ht="15" customHeight="1" x14ac:dyDescent="0.2">
      <c r="B88" s="247">
        <v>722421</v>
      </c>
      <c r="C88" s="248" t="s">
        <v>149</v>
      </c>
      <c r="D88" s="249">
        <v>820</v>
      </c>
      <c r="E88" s="249">
        <v>820</v>
      </c>
      <c r="F88" s="249">
        <v>0</v>
      </c>
      <c r="G88" s="250"/>
      <c r="H88" s="337">
        <f t="shared" si="11"/>
        <v>0</v>
      </c>
      <c r="J88" s="227"/>
      <c r="K88" s="40"/>
    </row>
    <row r="89" spans="2:15" ht="15" customHeight="1" x14ac:dyDescent="0.2">
      <c r="B89" s="247">
        <v>722422</v>
      </c>
      <c r="C89" s="248" t="s">
        <v>212</v>
      </c>
      <c r="D89" s="249">
        <f t="shared" ref="D89:G89" si="13">SUM(D90:D91)</f>
        <v>300000</v>
      </c>
      <c r="E89" s="249">
        <f t="shared" ref="E89:F89" si="14">SUM(E90:E91)</f>
        <v>300000</v>
      </c>
      <c r="F89" s="249">
        <f t="shared" si="14"/>
        <v>246620</v>
      </c>
      <c r="G89" s="250">
        <f t="shared" si="13"/>
        <v>0</v>
      </c>
      <c r="H89" s="337">
        <f t="shared" si="11"/>
        <v>0</v>
      </c>
      <c r="J89" s="227"/>
      <c r="K89" s="40"/>
    </row>
    <row r="90" spans="2:15" s="195" customFormat="1" ht="15" customHeight="1" x14ac:dyDescent="0.2">
      <c r="B90" s="255"/>
      <c r="C90" s="269" t="s">
        <v>447</v>
      </c>
      <c r="D90" s="257">
        <v>0</v>
      </c>
      <c r="E90" s="257">
        <v>0</v>
      </c>
      <c r="F90" s="257">
        <v>0</v>
      </c>
      <c r="G90" s="258"/>
      <c r="H90" s="338" t="str">
        <f t="shared" si="11"/>
        <v/>
      </c>
      <c r="J90" s="229"/>
      <c r="K90" s="196"/>
    </row>
    <row r="91" spans="2:15" s="195" customFormat="1" ht="15" customHeight="1" x14ac:dyDescent="0.2">
      <c r="B91" s="255"/>
      <c r="C91" s="269" t="s">
        <v>414</v>
      </c>
      <c r="D91" s="257">
        <v>300000</v>
      </c>
      <c r="E91" s="257">
        <v>300000</v>
      </c>
      <c r="F91" s="257">
        <v>246620</v>
      </c>
      <c r="G91" s="258"/>
      <c r="H91" s="338">
        <f t="shared" si="11"/>
        <v>0</v>
      </c>
      <c r="J91" s="229"/>
      <c r="K91" s="196"/>
    </row>
    <row r="92" spans="2:15" ht="15" customHeight="1" x14ac:dyDescent="0.2">
      <c r="B92" s="247">
        <v>722424</v>
      </c>
      <c r="C92" s="248" t="s">
        <v>152</v>
      </c>
      <c r="D92" s="249">
        <v>8280</v>
      </c>
      <c r="E92" s="249">
        <v>8280</v>
      </c>
      <c r="F92" s="249">
        <v>3748</v>
      </c>
      <c r="G92" s="250"/>
      <c r="H92" s="337">
        <f t="shared" si="11"/>
        <v>0</v>
      </c>
      <c r="J92" s="227"/>
      <c r="K92" s="40"/>
    </row>
    <row r="93" spans="2:15" ht="15" customHeight="1" x14ac:dyDescent="0.2">
      <c r="B93" s="247">
        <v>722429</v>
      </c>
      <c r="C93" s="248" t="s">
        <v>150</v>
      </c>
      <c r="D93" s="249">
        <v>7100</v>
      </c>
      <c r="E93" s="249">
        <v>7100</v>
      </c>
      <c r="F93" s="249">
        <v>4300</v>
      </c>
      <c r="G93" s="250"/>
      <c r="H93" s="337">
        <f t="shared" si="11"/>
        <v>0</v>
      </c>
      <c r="J93" s="227"/>
      <c r="K93" s="40"/>
    </row>
    <row r="94" spans="2:15" ht="15" customHeight="1" x14ac:dyDescent="0.2">
      <c r="B94" s="265">
        <v>722450</v>
      </c>
      <c r="C94" s="266" t="s">
        <v>151</v>
      </c>
      <c r="D94" s="267">
        <f>SUM(D95:D96)</f>
        <v>8180</v>
      </c>
      <c r="E94" s="267">
        <f>SUM(E95:E96)</f>
        <v>8180</v>
      </c>
      <c r="F94" s="267">
        <f>SUM(F95:F96)</f>
        <v>6630</v>
      </c>
      <c r="G94" s="268">
        <f>SUM(G95:G96)</f>
        <v>0</v>
      </c>
      <c r="H94" s="336">
        <f t="shared" si="11"/>
        <v>0</v>
      </c>
      <c r="J94" s="227"/>
      <c r="K94" s="40"/>
    </row>
    <row r="95" spans="2:15" ht="15" customHeight="1" x14ac:dyDescent="0.2">
      <c r="B95" s="247">
        <v>722451</v>
      </c>
      <c r="C95" s="248" t="s">
        <v>153</v>
      </c>
      <c r="D95" s="249">
        <v>8160</v>
      </c>
      <c r="E95" s="249">
        <v>8160</v>
      </c>
      <c r="F95" s="249">
        <v>6630</v>
      </c>
      <c r="G95" s="250"/>
      <c r="H95" s="337">
        <f t="shared" si="11"/>
        <v>0</v>
      </c>
      <c r="J95" s="227"/>
      <c r="K95" s="40"/>
    </row>
    <row r="96" spans="2:15" ht="15" customHeight="1" x14ac:dyDescent="0.2">
      <c r="B96" s="247">
        <v>722454</v>
      </c>
      <c r="C96" s="248" t="s">
        <v>154</v>
      </c>
      <c r="D96" s="249">
        <v>20</v>
      </c>
      <c r="E96" s="249">
        <v>20</v>
      </c>
      <c r="F96" s="249">
        <v>0</v>
      </c>
      <c r="G96" s="250"/>
      <c r="H96" s="337">
        <f t="shared" si="11"/>
        <v>0</v>
      </c>
      <c r="J96" s="227"/>
      <c r="K96" s="40"/>
    </row>
    <row r="97" spans="2:11" ht="25.5" x14ac:dyDescent="0.2">
      <c r="B97" s="265">
        <v>722470</v>
      </c>
      <c r="C97" s="270" t="s">
        <v>207</v>
      </c>
      <c r="D97" s="267">
        <f>D98+D101+D102</f>
        <v>111560</v>
      </c>
      <c r="E97" s="267">
        <f>E98+E101+E102</f>
        <v>111560</v>
      </c>
      <c r="F97" s="267">
        <f>F98+F101+F102</f>
        <v>99284</v>
      </c>
      <c r="G97" s="268">
        <f>G98+G101+G102</f>
        <v>0</v>
      </c>
      <c r="H97" s="336">
        <f t="shared" si="11"/>
        <v>0</v>
      </c>
      <c r="J97" s="227"/>
      <c r="K97" s="40"/>
    </row>
    <row r="98" spans="2:11" ht="15" customHeight="1" x14ac:dyDescent="0.2">
      <c r="B98" s="247">
        <v>722471</v>
      </c>
      <c r="C98" s="248" t="s">
        <v>155</v>
      </c>
      <c r="D98" s="249">
        <f t="shared" ref="D98:G98" si="15">SUM(D99:D100)</f>
        <v>71960</v>
      </c>
      <c r="E98" s="249">
        <f t="shared" ref="E98:F98" si="16">SUM(E99:E100)</f>
        <v>71960</v>
      </c>
      <c r="F98" s="249">
        <f t="shared" si="16"/>
        <v>68438</v>
      </c>
      <c r="G98" s="250">
        <f t="shared" si="15"/>
        <v>0</v>
      </c>
      <c r="H98" s="337">
        <f t="shared" si="11"/>
        <v>0</v>
      </c>
      <c r="J98" s="227"/>
      <c r="K98" s="40"/>
    </row>
    <row r="99" spans="2:11" s="195" customFormat="1" ht="15" customHeight="1" x14ac:dyDescent="0.2">
      <c r="B99" s="255"/>
      <c r="C99" s="269" t="s">
        <v>448</v>
      </c>
      <c r="D99" s="257">
        <v>0</v>
      </c>
      <c r="E99" s="257">
        <v>0</v>
      </c>
      <c r="F99" s="257">
        <v>0</v>
      </c>
      <c r="G99" s="258"/>
      <c r="H99" s="338" t="str">
        <f t="shared" si="11"/>
        <v/>
      </c>
      <c r="J99" s="229"/>
      <c r="K99" s="196"/>
    </row>
    <row r="100" spans="2:11" s="195" customFormat="1" ht="15" customHeight="1" x14ac:dyDescent="0.2">
      <c r="B100" s="255"/>
      <c r="C100" s="269" t="s">
        <v>414</v>
      </c>
      <c r="D100" s="257">
        <v>71960</v>
      </c>
      <c r="E100" s="257">
        <v>71960</v>
      </c>
      <c r="F100" s="257">
        <v>68438</v>
      </c>
      <c r="G100" s="258"/>
      <c r="H100" s="338">
        <f t="shared" si="11"/>
        <v>0</v>
      </c>
      <c r="J100" s="229"/>
      <c r="K100" s="196"/>
    </row>
    <row r="101" spans="2:11" ht="25.5" x14ac:dyDescent="0.2">
      <c r="B101" s="247">
        <v>722472</v>
      </c>
      <c r="C101" s="254" t="s">
        <v>156</v>
      </c>
      <c r="D101" s="249">
        <v>28320</v>
      </c>
      <c r="E101" s="249">
        <v>28320</v>
      </c>
      <c r="F101" s="249">
        <v>19640</v>
      </c>
      <c r="G101" s="250"/>
      <c r="H101" s="337">
        <f t="shared" si="11"/>
        <v>0</v>
      </c>
      <c r="J101" s="227"/>
      <c r="K101" s="40"/>
    </row>
    <row r="102" spans="2:11" ht="17.100000000000001" customHeight="1" x14ac:dyDescent="0.2">
      <c r="B102" s="247">
        <v>722479</v>
      </c>
      <c r="C102" s="254" t="s">
        <v>258</v>
      </c>
      <c r="D102" s="249">
        <v>11280</v>
      </c>
      <c r="E102" s="249">
        <v>11280</v>
      </c>
      <c r="F102" s="249">
        <v>11206</v>
      </c>
      <c r="G102" s="250"/>
      <c r="H102" s="347">
        <f t="shared" si="11"/>
        <v>0</v>
      </c>
      <c r="J102" s="227"/>
      <c r="K102" s="40"/>
    </row>
    <row r="103" spans="2:11" ht="17.100000000000001" customHeight="1" x14ac:dyDescent="0.2">
      <c r="B103" s="243">
        <v>722500</v>
      </c>
      <c r="C103" s="244" t="s">
        <v>264</v>
      </c>
      <c r="D103" s="245">
        <f>D104+D109+D123+D128+D130+D140</f>
        <v>1240270</v>
      </c>
      <c r="E103" s="245">
        <f>E104+E109+E123+E128+E130+E140</f>
        <v>1240270</v>
      </c>
      <c r="F103" s="245">
        <f>F104+F109+F123+F128+F130+F140</f>
        <v>451197</v>
      </c>
      <c r="G103" s="246">
        <f>G104+G109+G123+G128+G130+G140</f>
        <v>0</v>
      </c>
      <c r="H103" s="336">
        <f t="shared" si="11"/>
        <v>0</v>
      </c>
      <c r="J103" s="227"/>
      <c r="K103" s="40"/>
    </row>
    <row r="104" spans="2:11" ht="27" customHeight="1" x14ac:dyDescent="0.2">
      <c r="B104" s="265">
        <v>722510</v>
      </c>
      <c r="C104" s="271" t="s">
        <v>208</v>
      </c>
      <c r="D104" s="267">
        <f t="shared" ref="D104:G104" si="17">SUM(D105:D108)</f>
        <v>10420</v>
      </c>
      <c r="E104" s="267">
        <f t="shared" ref="E104:F104" si="18">SUM(E105:E108)</f>
        <v>10420</v>
      </c>
      <c r="F104" s="267">
        <f t="shared" si="18"/>
        <v>6440</v>
      </c>
      <c r="G104" s="268">
        <f t="shared" si="17"/>
        <v>0</v>
      </c>
      <c r="H104" s="336">
        <f t="shared" si="11"/>
        <v>0</v>
      </c>
      <c r="J104" s="227"/>
      <c r="K104" s="40"/>
    </row>
    <row r="105" spans="2:11" ht="25.5" x14ac:dyDescent="0.2">
      <c r="B105" s="247">
        <v>722511</v>
      </c>
      <c r="C105" s="272" t="s">
        <v>272</v>
      </c>
      <c r="D105" s="249">
        <v>30</v>
      </c>
      <c r="E105" s="249">
        <v>30</v>
      </c>
      <c r="F105" s="249">
        <v>16</v>
      </c>
      <c r="G105" s="250"/>
      <c r="H105" s="337">
        <f t="shared" si="11"/>
        <v>0</v>
      </c>
      <c r="J105" s="227"/>
      <c r="K105" s="40"/>
    </row>
    <row r="106" spans="2:11" ht="25.5" x14ac:dyDescent="0.2">
      <c r="B106" s="247">
        <v>722514</v>
      </c>
      <c r="C106" s="272" t="s">
        <v>171</v>
      </c>
      <c r="D106" s="249">
        <v>1680</v>
      </c>
      <c r="E106" s="249">
        <v>1680</v>
      </c>
      <c r="F106" s="249">
        <v>704</v>
      </c>
      <c r="G106" s="250"/>
      <c r="H106" s="337">
        <f t="shared" si="11"/>
        <v>0</v>
      </c>
      <c r="J106" s="227"/>
      <c r="K106" s="40"/>
    </row>
    <row r="107" spans="2:11" ht="15" customHeight="1" x14ac:dyDescent="0.2">
      <c r="B107" s="247">
        <v>722515</v>
      </c>
      <c r="C107" s="263" t="s">
        <v>157</v>
      </c>
      <c r="D107" s="249">
        <v>8700</v>
      </c>
      <c r="E107" s="249">
        <v>8700</v>
      </c>
      <c r="F107" s="249">
        <v>5720</v>
      </c>
      <c r="G107" s="250"/>
      <c r="H107" s="337">
        <f t="shared" si="11"/>
        <v>0</v>
      </c>
      <c r="J107" s="227"/>
      <c r="K107" s="40"/>
    </row>
    <row r="108" spans="2:11" ht="15" customHeight="1" x14ac:dyDescent="0.2">
      <c r="B108" s="247">
        <v>722516</v>
      </c>
      <c r="C108" s="263" t="s">
        <v>158</v>
      </c>
      <c r="D108" s="249">
        <v>10</v>
      </c>
      <c r="E108" s="249">
        <v>10</v>
      </c>
      <c r="F108" s="249">
        <v>0</v>
      </c>
      <c r="G108" s="250"/>
      <c r="H108" s="337">
        <f t="shared" si="11"/>
        <v>0</v>
      </c>
      <c r="J108" s="227"/>
      <c r="K108" s="40"/>
    </row>
    <row r="109" spans="2:11" ht="15" customHeight="1" x14ac:dyDescent="0.2">
      <c r="B109" s="265">
        <v>722520</v>
      </c>
      <c r="C109" s="273" t="s">
        <v>159</v>
      </c>
      <c r="D109" s="267">
        <f>D110+D113+D114+D115+D116+D117+D118+D121+D122</f>
        <v>381890</v>
      </c>
      <c r="E109" s="267">
        <f>E110+E113+E114+E115+E116+E117+E118+E121+E122</f>
        <v>381890</v>
      </c>
      <c r="F109" s="267">
        <f>F110+F113+F114+F115+F116+F117+F118+F121+F122</f>
        <v>120213</v>
      </c>
      <c r="G109" s="268">
        <f t="shared" ref="G109" si="19">G110+G113+G114+G115+G116+G117+G118+G121+G122</f>
        <v>0</v>
      </c>
      <c r="H109" s="336">
        <f t="shared" si="11"/>
        <v>0</v>
      </c>
      <c r="J109" s="227"/>
      <c r="K109" s="40"/>
    </row>
    <row r="110" spans="2:11" ht="25.5" x14ac:dyDescent="0.2">
      <c r="B110" s="247">
        <v>722521</v>
      </c>
      <c r="C110" s="272" t="s">
        <v>172</v>
      </c>
      <c r="D110" s="249">
        <f t="shared" ref="D110:E110" si="20">D111+D112</f>
        <v>148490</v>
      </c>
      <c r="E110" s="249">
        <f t="shared" si="20"/>
        <v>148490</v>
      </c>
      <c r="F110" s="249">
        <f t="shared" ref="F110" si="21">F111+F112</f>
        <v>47886</v>
      </c>
      <c r="G110" s="250">
        <f t="shared" ref="G110" si="22">G111+G112</f>
        <v>0</v>
      </c>
      <c r="H110" s="337">
        <f t="shared" si="11"/>
        <v>0</v>
      </c>
      <c r="J110" s="227"/>
      <c r="K110" s="40"/>
    </row>
    <row r="111" spans="2:11" s="195" customFormat="1" ht="15" customHeight="1" x14ac:dyDescent="0.2">
      <c r="B111" s="255"/>
      <c r="C111" s="269" t="s">
        <v>449</v>
      </c>
      <c r="D111" s="257">
        <v>52360</v>
      </c>
      <c r="E111" s="257">
        <v>52360</v>
      </c>
      <c r="F111" s="257">
        <v>0</v>
      </c>
      <c r="G111" s="258"/>
      <c r="H111" s="338">
        <f t="shared" si="11"/>
        <v>0</v>
      </c>
      <c r="J111" s="229"/>
      <c r="K111" s="196"/>
    </row>
    <row r="112" spans="2:11" s="195" customFormat="1" ht="15" customHeight="1" x14ac:dyDescent="0.2">
      <c r="B112" s="255"/>
      <c r="C112" s="269" t="s">
        <v>313</v>
      </c>
      <c r="D112" s="257">
        <v>96130</v>
      </c>
      <c r="E112" s="257">
        <v>96130</v>
      </c>
      <c r="F112" s="257">
        <v>47886</v>
      </c>
      <c r="G112" s="258"/>
      <c r="H112" s="338">
        <f t="shared" si="11"/>
        <v>0</v>
      </c>
      <c r="J112" s="229"/>
      <c r="K112" s="196"/>
    </row>
    <row r="113" spans="2:11" ht="25.5" customHeight="1" x14ac:dyDescent="0.2">
      <c r="B113" s="259">
        <v>722522</v>
      </c>
      <c r="C113" s="274" t="s">
        <v>173</v>
      </c>
      <c r="D113" s="261">
        <v>24990</v>
      </c>
      <c r="E113" s="261">
        <v>24990</v>
      </c>
      <c r="F113" s="261">
        <v>12197</v>
      </c>
      <c r="G113" s="262"/>
      <c r="H113" s="339">
        <f t="shared" si="11"/>
        <v>0</v>
      </c>
      <c r="J113" s="227"/>
      <c r="K113" s="40"/>
    </row>
    <row r="114" spans="2:11" ht="25.5" x14ac:dyDescent="0.2">
      <c r="B114" s="247">
        <v>722523</v>
      </c>
      <c r="C114" s="272" t="s">
        <v>174</v>
      </c>
      <c r="D114" s="249">
        <v>5020</v>
      </c>
      <c r="E114" s="249">
        <v>5020</v>
      </c>
      <c r="F114" s="249">
        <v>2637</v>
      </c>
      <c r="G114" s="250"/>
      <c r="H114" s="337">
        <f t="shared" si="11"/>
        <v>0</v>
      </c>
      <c r="J114" s="227"/>
      <c r="K114" s="40"/>
    </row>
    <row r="115" spans="2:11" ht="27" customHeight="1" x14ac:dyDescent="0.2">
      <c r="B115" s="247">
        <v>722524</v>
      </c>
      <c r="C115" s="272" t="s">
        <v>261</v>
      </c>
      <c r="D115" s="249">
        <v>20</v>
      </c>
      <c r="E115" s="249">
        <v>20</v>
      </c>
      <c r="F115" s="249">
        <v>11</v>
      </c>
      <c r="G115" s="250"/>
      <c r="H115" s="337">
        <f t="shared" si="11"/>
        <v>0</v>
      </c>
      <c r="J115" s="227"/>
      <c r="K115" s="40"/>
    </row>
    <row r="116" spans="2:11" ht="25.5" x14ac:dyDescent="0.2">
      <c r="B116" s="247">
        <v>722525</v>
      </c>
      <c r="C116" s="272" t="s">
        <v>260</v>
      </c>
      <c r="D116" s="249">
        <v>160</v>
      </c>
      <c r="E116" s="249">
        <v>160</v>
      </c>
      <c r="F116" s="249">
        <v>82</v>
      </c>
      <c r="G116" s="250"/>
      <c r="H116" s="337">
        <f t="shared" si="11"/>
        <v>0</v>
      </c>
      <c r="J116" s="227"/>
      <c r="K116" s="40"/>
    </row>
    <row r="117" spans="2:11" ht="25.5" x14ac:dyDescent="0.2">
      <c r="B117" s="247">
        <v>722526</v>
      </c>
      <c r="C117" s="272" t="s">
        <v>263</v>
      </c>
      <c r="D117" s="249">
        <v>10</v>
      </c>
      <c r="E117" s="249">
        <v>10</v>
      </c>
      <c r="F117" s="249">
        <v>0</v>
      </c>
      <c r="G117" s="250"/>
      <c r="H117" s="337">
        <f t="shared" si="11"/>
        <v>0</v>
      </c>
      <c r="J117" s="227"/>
      <c r="K117" s="40"/>
    </row>
    <row r="118" spans="2:11" ht="15" customHeight="1" x14ac:dyDescent="0.2">
      <c r="B118" s="247">
        <v>722527</v>
      </c>
      <c r="C118" s="263" t="s">
        <v>241</v>
      </c>
      <c r="D118" s="249">
        <f>D119+D120</f>
        <v>93180</v>
      </c>
      <c r="E118" s="249">
        <f>E119+E120</f>
        <v>93180</v>
      </c>
      <c r="F118" s="249">
        <f>F119+F120</f>
        <v>3</v>
      </c>
      <c r="G118" s="250">
        <f t="shared" ref="G118" si="23">G119+G120</f>
        <v>0</v>
      </c>
      <c r="H118" s="337">
        <f t="shared" si="11"/>
        <v>0</v>
      </c>
      <c r="I118" s="346"/>
      <c r="J118" s="227"/>
      <c r="K118" s="40"/>
    </row>
    <row r="119" spans="2:11" ht="15" customHeight="1" x14ac:dyDescent="0.2">
      <c r="B119" s="247"/>
      <c r="C119" s="269" t="s">
        <v>449</v>
      </c>
      <c r="D119" s="257">
        <v>46010</v>
      </c>
      <c r="E119" s="257">
        <v>46010</v>
      </c>
      <c r="F119" s="257">
        <v>0</v>
      </c>
      <c r="G119" s="258"/>
      <c r="H119" s="337">
        <f t="shared" ref="H119" si="24">IF(E119=0,"",G119/E119*100)</f>
        <v>0</v>
      </c>
      <c r="I119" s="346"/>
      <c r="J119" s="227"/>
      <c r="K119" s="40"/>
    </row>
    <row r="120" spans="2:11" ht="15" customHeight="1" x14ac:dyDescent="0.2">
      <c r="B120" s="247"/>
      <c r="C120" s="269" t="s">
        <v>313</v>
      </c>
      <c r="D120" s="257">
        <v>47170</v>
      </c>
      <c r="E120" s="257">
        <v>47170</v>
      </c>
      <c r="F120" s="257">
        <v>3</v>
      </c>
      <c r="G120" s="258"/>
      <c r="H120" s="337">
        <f t="shared" ref="H120" si="25">IF(E120=0,"",G120/E120*100)</f>
        <v>0</v>
      </c>
      <c r="I120" s="346"/>
      <c r="J120" s="227"/>
      <c r="K120" s="40"/>
    </row>
    <row r="121" spans="2:11" ht="15" customHeight="1" x14ac:dyDescent="0.2">
      <c r="B121" s="247">
        <v>722528</v>
      </c>
      <c r="C121" s="263" t="s">
        <v>160</v>
      </c>
      <c r="D121" s="249">
        <v>440</v>
      </c>
      <c r="E121" s="249">
        <v>440</v>
      </c>
      <c r="F121" s="249">
        <v>217</v>
      </c>
      <c r="G121" s="250"/>
      <c r="H121" s="337">
        <f t="shared" si="11"/>
        <v>0</v>
      </c>
      <c r="J121" s="227"/>
      <c r="K121" s="40"/>
    </row>
    <row r="122" spans="2:11" ht="15" customHeight="1" x14ac:dyDescent="0.2">
      <c r="B122" s="247">
        <v>722529</v>
      </c>
      <c r="C122" s="263" t="s">
        <v>161</v>
      </c>
      <c r="D122" s="249">
        <v>109580</v>
      </c>
      <c r="E122" s="249">
        <v>109580</v>
      </c>
      <c r="F122" s="249">
        <v>57180</v>
      </c>
      <c r="G122" s="250"/>
      <c r="H122" s="337">
        <f t="shared" si="11"/>
        <v>0</v>
      </c>
      <c r="J122" s="227"/>
      <c r="K122" s="40"/>
    </row>
    <row r="123" spans="2:11" ht="15" customHeight="1" x14ac:dyDescent="0.2">
      <c r="B123" s="265">
        <v>722530</v>
      </c>
      <c r="C123" s="273" t="s">
        <v>162</v>
      </c>
      <c r="D123" s="267">
        <f>SUM(D124:D127)</f>
        <v>342720</v>
      </c>
      <c r="E123" s="267">
        <f>SUM(E124:E127)</f>
        <v>342720</v>
      </c>
      <c r="F123" s="267">
        <f>SUM(F124:F127)</f>
        <v>182332</v>
      </c>
      <c r="G123" s="268">
        <f>SUM(G124:G127)</f>
        <v>0</v>
      </c>
      <c r="H123" s="336">
        <f t="shared" si="11"/>
        <v>0</v>
      </c>
      <c r="J123" s="227"/>
      <c r="K123" s="40"/>
    </row>
    <row r="124" spans="2:11" ht="15" customHeight="1" x14ac:dyDescent="0.2">
      <c r="B124" s="247">
        <v>722531</v>
      </c>
      <c r="C124" s="263" t="s">
        <v>163</v>
      </c>
      <c r="D124" s="249">
        <v>109970</v>
      </c>
      <c r="E124" s="249">
        <v>109970</v>
      </c>
      <c r="F124" s="249">
        <v>58749</v>
      </c>
      <c r="G124" s="250"/>
      <c r="H124" s="337">
        <f t="shared" si="11"/>
        <v>0</v>
      </c>
      <c r="J124" s="227"/>
      <c r="K124" s="40"/>
    </row>
    <row r="125" spans="2:11" ht="15" customHeight="1" x14ac:dyDescent="0.2">
      <c r="B125" s="247">
        <v>722532</v>
      </c>
      <c r="C125" s="263" t="s">
        <v>164</v>
      </c>
      <c r="D125" s="249">
        <v>232730</v>
      </c>
      <c r="E125" s="249">
        <v>232730</v>
      </c>
      <c r="F125" s="249">
        <v>123583</v>
      </c>
      <c r="G125" s="250"/>
      <c r="H125" s="337">
        <f t="shared" si="11"/>
        <v>0</v>
      </c>
      <c r="J125" s="227"/>
      <c r="K125" s="40"/>
    </row>
    <row r="126" spans="2:11" ht="15" customHeight="1" x14ac:dyDescent="0.2">
      <c r="B126" s="247">
        <v>722538</v>
      </c>
      <c r="C126" s="263" t="s">
        <v>165</v>
      </c>
      <c r="D126" s="249">
        <v>10</v>
      </c>
      <c r="E126" s="249">
        <v>10</v>
      </c>
      <c r="F126" s="249">
        <v>0</v>
      </c>
      <c r="G126" s="250"/>
      <c r="H126" s="337">
        <f t="shared" si="11"/>
        <v>0</v>
      </c>
      <c r="J126" s="227"/>
      <c r="K126" s="40"/>
    </row>
    <row r="127" spans="2:11" ht="15" customHeight="1" x14ac:dyDescent="0.2">
      <c r="B127" s="247">
        <v>722539</v>
      </c>
      <c r="C127" s="263" t="s">
        <v>243</v>
      </c>
      <c r="D127" s="249">
        <v>10</v>
      </c>
      <c r="E127" s="249">
        <v>10</v>
      </c>
      <c r="F127" s="249">
        <v>0</v>
      </c>
      <c r="G127" s="250"/>
      <c r="H127" s="337">
        <f t="shared" si="11"/>
        <v>0</v>
      </c>
      <c r="J127" s="227"/>
      <c r="K127" s="40"/>
    </row>
    <row r="128" spans="2:11" ht="15" customHeight="1" x14ac:dyDescent="0.2">
      <c r="B128" s="265">
        <v>722540</v>
      </c>
      <c r="C128" s="273" t="s">
        <v>166</v>
      </c>
      <c r="D128" s="267">
        <f>D129</f>
        <v>260</v>
      </c>
      <c r="E128" s="267">
        <f>E129</f>
        <v>260</v>
      </c>
      <c r="F128" s="267">
        <f>F129</f>
        <v>338</v>
      </c>
      <c r="G128" s="268">
        <f>G129</f>
        <v>0</v>
      </c>
      <c r="H128" s="336">
        <f t="shared" si="11"/>
        <v>0</v>
      </c>
      <c r="J128" s="227"/>
      <c r="K128" s="40"/>
    </row>
    <row r="129" spans="2:11" ht="15" customHeight="1" x14ac:dyDescent="0.2">
      <c r="B129" s="247">
        <v>722541</v>
      </c>
      <c r="C129" s="263" t="s">
        <v>167</v>
      </c>
      <c r="D129" s="249">
        <v>260</v>
      </c>
      <c r="E129" s="249">
        <v>260</v>
      </c>
      <c r="F129" s="249">
        <v>338</v>
      </c>
      <c r="G129" s="250"/>
      <c r="H129" s="337">
        <f t="shared" si="11"/>
        <v>0</v>
      </c>
      <c r="J129" s="227"/>
      <c r="K129" s="40"/>
    </row>
    <row r="130" spans="2:11" ht="15" customHeight="1" x14ac:dyDescent="0.25">
      <c r="B130" s="265">
        <v>722550</v>
      </c>
      <c r="C130" s="273" t="s">
        <v>168</v>
      </c>
      <c r="D130" s="267">
        <f>D131+D133+D135+D137</f>
        <v>280000</v>
      </c>
      <c r="E130" s="267">
        <f>E131+E133+E135+E137</f>
        <v>280000</v>
      </c>
      <c r="F130" s="267">
        <f>F131+F133+F135+F137</f>
        <v>102273</v>
      </c>
      <c r="G130" s="268">
        <f>G131+G133+G135+G137</f>
        <v>0</v>
      </c>
      <c r="H130" s="336">
        <f t="shared" si="11"/>
        <v>0</v>
      </c>
      <c r="J130" s="228"/>
      <c r="K130" s="40"/>
    </row>
    <row r="131" spans="2:11" ht="15" customHeight="1" x14ac:dyDescent="0.2">
      <c r="B131" s="247">
        <v>722551</v>
      </c>
      <c r="C131" s="263" t="s">
        <v>169</v>
      </c>
      <c r="D131" s="249">
        <f>D132</f>
        <v>15150</v>
      </c>
      <c r="E131" s="249">
        <f>E132</f>
        <v>15150</v>
      </c>
      <c r="F131" s="249">
        <f>F132</f>
        <v>6309</v>
      </c>
      <c r="G131" s="250">
        <f>G132</f>
        <v>0</v>
      </c>
      <c r="H131" s="337">
        <f t="shared" si="11"/>
        <v>0</v>
      </c>
      <c r="J131" s="227"/>
      <c r="K131" s="40"/>
    </row>
    <row r="132" spans="2:11" s="195" customFormat="1" ht="15" customHeight="1" x14ac:dyDescent="0.2">
      <c r="B132" s="255"/>
      <c r="C132" s="269" t="s">
        <v>313</v>
      </c>
      <c r="D132" s="257">
        <v>15150</v>
      </c>
      <c r="E132" s="257">
        <v>15150</v>
      </c>
      <c r="F132" s="257">
        <v>6309</v>
      </c>
      <c r="G132" s="258"/>
      <c r="H132" s="338">
        <f t="shared" si="11"/>
        <v>0</v>
      </c>
      <c r="J132" s="229"/>
      <c r="K132" s="196"/>
    </row>
    <row r="133" spans="2:11" ht="15" customHeight="1" x14ac:dyDescent="0.2">
      <c r="B133" s="247">
        <v>722552</v>
      </c>
      <c r="C133" s="263" t="s">
        <v>317</v>
      </c>
      <c r="D133" s="249">
        <f>D134</f>
        <v>10</v>
      </c>
      <c r="E133" s="249">
        <f>E134</f>
        <v>10</v>
      </c>
      <c r="F133" s="249">
        <f>F134</f>
        <v>0</v>
      </c>
      <c r="G133" s="250">
        <f>G134</f>
        <v>0</v>
      </c>
      <c r="H133" s="337">
        <f t="shared" si="11"/>
        <v>0</v>
      </c>
      <c r="J133" s="227"/>
      <c r="K133" s="40"/>
    </row>
    <row r="134" spans="2:11" s="195" customFormat="1" ht="15" customHeight="1" x14ac:dyDescent="0.2">
      <c r="B134" s="255"/>
      <c r="C134" s="269" t="s">
        <v>313</v>
      </c>
      <c r="D134" s="257">
        <v>10</v>
      </c>
      <c r="E134" s="257">
        <v>10</v>
      </c>
      <c r="F134" s="257">
        <v>0</v>
      </c>
      <c r="G134" s="258"/>
      <c r="H134" s="338">
        <f t="shared" si="11"/>
        <v>0</v>
      </c>
      <c r="J134" s="229"/>
      <c r="K134" s="196"/>
    </row>
    <row r="135" spans="2:11" ht="25.5" x14ac:dyDescent="0.2">
      <c r="B135" s="247">
        <v>722555</v>
      </c>
      <c r="C135" s="272" t="s">
        <v>175</v>
      </c>
      <c r="D135" s="249">
        <f>D136</f>
        <v>63390</v>
      </c>
      <c r="E135" s="249">
        <f>E136</f>
        <v>63390</v>
      </c>
      <c r="F135" s="249">
        <f>F136</f>
        <v>34188</v>
      </c>
      <c r="G135" s="250">
        <f>G136</f>
        <v>0</v>
      </c>
      <c r="H135" s="337">
        <f t="shared" si="11"/>
        <v>0</v>
      </c>
      <c r="J135" s="227"/>
      <c r="K135" s="40"/>
    </row>
    <row r="136" spans="2:11" s="195" customFormat="1" ht="17.100000000000001" customHeight="1" x14ac:dyDescent="0.2">
      <c r="B136" s="255"/>
      <c r="C136" s="269" t="s">
        <v>313</v>
      </c>
      <c r="D136" s="257">
        <v>63390</v>
      </c>
      <c r="E136" s="257">
        <v>63390</v>
      </c>
      <c r="F136" s="257">
        <v>34188</v>
      </c>
      <c r="G136" s="258"/>
      <c r="H136" s="338">
        <f t="shared" si="11"/>
        <v>0</v>
      </c>
      <c r="J136" s="229"/>
      <c r="K136" s="196"/>
    </row>
    <row r="137" spans="2:11" ht="25.5" x14ac:dyDescent="0.2">
      <c r="B137" s="247">
        <v>722556</v>
      </c>
      <c r="C137" s="272" t="s">
        <v>176</v>
      </c>
      <c r="D137" s="249">
        <f t="shared" ref="D137:G137" si="26">SUM(D138:D139)</f>
        <v>201450</v>
      </c>
      <c r="E137" s="249">
        <f t="shared" ref="E137:F137" si="27">SUM(E138:E139)</f>
        <v>201450</v>
      </c>
      <c r="F137" s="249">
        <f t="shared" si="27"/>
        <v>61776</v>
      </c>
      <c r="G137" s="250">
        <f t="shared" si="26"/>
        <v>0</v>
      </c>
      <c r="H137" s="337">
        <f t="shared" ref="H137:H218" si="28">IF(E137=0,"",G137/E137*100)</f>
        <v>0</v>
      </c>
      <c r="J137" s="227"/>
      <c r="K137" s="40"/>
    </row>
    <row r="138" spans="2:11" s="195" customFormat="1" ht="15" customHeight="1" x14ac:dyDescent="0.2">
      <c r="B138" s="255"/>
      <c r="C138" s="269" t="s">
        <v>449</v>
      </c>
      <c r="D138" s="257">
        <v>89720</v>
      </c>
      <c r="E138" s="257">
        <v>89720</v>
      </c>
      <c r="F138" s="257">
        <v>0</v>
      </c>
      <c r="G138" s="258"/>
      <c r="H138" s="338">
        <f t="shared" si="28"/>
        <v>0</v>
      </c>
      <c r="J138" s="229"/>
      <c r="K138" s="196"/>
    </row>
    <row r="139" spans="2:11" s="195" customFormat="1" ht="15" customHeight="1" x14ac:dyDescent="0.2">
      <c r="B139" s="255"/>
      <c r="C139" s="269" t="s">
        <v>313</v>
      </c>
      <c r="D139" s="257">
        <v>111730</v>
      </c>
      <c r="E139" s="257">
        <v>111730</v>
      </c>
      <c r="F139" s="257">
        <v>61776</v>
      </c>
      <c r="G139" s="258"/>
      <c r="H139" s="338">
        <f t="shared" si="28"/>
        <v>0</v>
      </c>
      <c r="J139" s="229"/>
      <c r="K139" s="196"/>
    </row>
    <row r="140" spans="2:11" ht="15" customHeight="1" x14ac:dyDescent="0.2">
      <c r="B140" s="265">
        <v>722580</v>
      </c>
      <c r="C140" s="273" t="s">
        <v>177</v>
      </c>
      <c r="D140" s="267">
        <f>D141+D144+D145+D148+D151+D154</f>
        <v>224980</v>
      </c>
      <c r="E140" s="267">
        <f>E141+E144+E145+E148+E151+E154</f>
        <v>224980</v>
      </c>
      <c r="F140" s="267">
        <f>F141+F144+F145+F148+F151+F154</f>
        <v>39601</v>
      </c>
      <c r="G140" s="268">
        <f t="shared" ref="G140" si="29">G141+G144+G145+G148+G151+G154</f>
        <v>0</v>
      </c>
      <c r="H140" s="336">
        <f t="shared" si="28"/>
        <v>0</v>
      </c>
      <c r="J140" s="227"/>
      <c r="K140" s="40"/>
    </row>
    <row r="141" spans="2:11" ht="25.5" x14ac:dyDescent="0.2">
      <c r="B141" s="247">
        <v>722581</v>
      </c>
      <c r="C141" s="272" t="s">
        <v>262</v>
      </c>
      <c r="D141" s="249">
        <f t="shared" ref="D141:G141" si="30">SUM(D142:D143)</f>
        <v>109490</v>
      </c>
      <c r="E141" s="249">
        <f t="shared" ref="E141" si="31">SUM(E142:E143)</f>
        <v>109490</v>
      </c>
      <c r="F141" s="249">
        <f t="shared" ref="F141" si="32">SUM(F142:F143)</f>
        <v>36157</v>
      </c>
      <c r="G141" s="250">
        <f t="shared" si="30"/>
        <v>0</v>
      </c>
      <c r="H141" s="337">
        <f t="shared" si="28"/>
        <v>0</v>
      </c>
      <c r="J141" s="227"/>
      <c r="K141" s="40"/>
    </row>
    <row r="142" spans="2:11" s="195" customFormat="1" ht="15" customHeight="1" x14ac:dyDescent="0.25">
      <c r="B142" s="255"/>
      <c r="C142" s="269" t="s">
        <v>450</v>
      </c>
      <c r="D142" s="257">
        <v>37640</v>
      </c>
      <c r="E142" s="257">
        <v>37640</v>
      </c>
      <c r="F142" s="257">
        <v>0</v>
      </c>
      <c r="G142" s="258"/>
      <c r="H142" s="338">
        <f t="shared" si="28"/>
        <v>0</v>
      </c>
      <c r="J142" s="230"/>
      <c r="K142" s="196"/>
    </row>
    <row r="143" spans="2:11" s="195" customFormat="1" ht="15" customHeight="1" x14ac:dyDescent="0.25">
      <c r="B143" s="255"/>
      <c r="C143" s="269" t="s">
        <v>312</v>
      </c>
      <c r="D143" s="257">
        <v>71850</v>
      </c>
      <c r="E143" s="257">
        <v>71850</v>
      </c>
      <c r="F143" s="257">
        <v>36157</v>
      </c>
      <c r="G143" s="258"/>
      <c r="H143" s="338">
        <f t="shared" si="28"/>
        <v>0</v>
      </c>
      <c r="J143" s="230"/>
      <c r="K143" s="196"/>
    </row>
    <row r="144" spans="2:11" ht="37.5" customHeight="1" x14ac:dyDescent="0.2">
      <c r="B144" s="247">
        <v>722582</v>
      </c>
      <c r="C144" s="272" t="s">
        <v>259</v>
      </c>
      <c r="D144" s="249">
        <v>5490</v>
      </c>
      <c r="E144" s="249">
        <v>5490</v>
      </c>
      <c r="F144" s="249">
        <v>2546</v>
      </c>
      <c r="G144" s="250"/>
      <c r="H144" s="337">
        <f t="shared" si="28"/>
        <v>0</v>
      </c>
      <c r="J144" s="227"/>
      <c r="K144" s="40"/>
    </row>
    <row r="145" spans="2:11" ht="26.25" customHeight="1" x14ac:dyDescent="0.2">
      <c r="B145" s="247">
        <v>722583</v>
      </c>
      <c r="C145" s="272" t="s">
        <v>178</v>
      </c>
      <c r="D145" s="249">
        <f t="shared" ref="D145:F145" si="33">D146+D147</f>
        <v>3720</v>
      </c>
      <c r="E145" s="249">
        <f t="shared" si="33"/>
        <v>3720</v>
      </c>
      <c r="F145" s="249">
        <f t="shared" si="33"/>
        <v>569</v>
      </c>
      <c r="G145" s="250">
        <f t="shared" ref="G145" si="34">G146+G147</f>
        <v>0</v>
      </c>
      <c r="H145" s="337">
        <f t="shared" si="28"/>
        <v>0</v>
      </c>
      <c r="J145" s="227"/>
      <c r="K145" s="40"/>
    </row>
    <row r="146" spans="2:11" s="195" customFormat="1" ht="15" customHeight="1" x14ac:dyDescent="0.25">
      <c r="B146" s="255"/>
      <c r="C146" s="269" t="s">
        <v>450</v>
      </c>
      <c r="D146" s="257">
        <v>2940</v>
      </c>
      <c r="E146" s="257">
        <v>2940</v>
      </c>
      <c r="F146" s="257">
        <v>0</v>
      </c>
      <c r="G146" s="258"/>
      <c r="H146" s="338">
        <f t="shared" ref="H146:H147" si="35">IF(E146=0,"",G146/E146*100)</f>
        <v>0</v>
      </c>
      <c r="J146" s="230"/>
      <c r="K146" s="196"/>
    </row>
    <row r="147" spans="2:11" s="195" customFormat="1" ht="15" customHeight="1" x14ac:dyDescent="0.25">
      <c r="B147" s="255"/>
      <c r="C147" s="269" t="s">
        <v>312</v>
      </c>
      <c r="D147" s="257">
        <v>780</v>
      </c>
      <c r="E147" s="257">
        <v>780</v>
      </c>
      <c r="F147" s="257">
        <v>569</v>
      </c>
      <c r="G147" s="258"/>
      <c r="H147" s="338">
        <f t="shared" si="35"/>
        <v>0</v>
      </c>
      <c r="J147" s="230"/>
      <c r="K147" s="196"/>
    </row>
    <row r="148" spans="2:11" ht="25.5" x14ac:dyDescent="0.2">
      <c r="B148" s="247">
        <v>722584</v>
      </c>
      <c r="C148" s="272" t="s">
        <v>179</v>
      </c>
      <c r="D148" s="249">
        <f t="shared" ref="D148:F148" si="36">D149+D150</f>
        <v>1900</v>
      </c>
      <c r="E148" s="249">
        <f t="shared" si="36"/>
        <v>1900</v>
      </c>
      <c r="F148" s="249">
        <f t="shared" si="36"/>
        <v>223</v>
      </c>
      <c r="G148" s="250">
        <f t="shared" ref="G148" si="37">G149+G150</f>
        <v>0</v>
      </c>
      <c r="H148" s="337">
        <f t="shared" si="28"/>
        <v>0</v>
      </c>
      <c r="J148" s="227"/>
      <c r="K148" s="40"/>
    </row>
    <row r="149" spans="2:11" s="195" customFormat="1" ht="15" customHeight="1" x14ac:dyDescent="0.25">
      <c r="B149" s="255"/>
      <c r="C149" s="269" t="s">
        <v>450</v>
      </c>
      <c r="D149" s="257">
        <v>1480</v>
      </c>
      <c r="E149" s="257">
        <v>1480</v>
      </c>
      <c r="F149" s="257">
        <v>0</v>
      </c>
      <c r="G149" s="258"/>
      <c r="H149" s="338">
        <f t="shared" si="28"/>
        <v>0</v>
      </c>
      <c r="J149" s="230"/>
      <c r="K149" s="196"/>
    </row>
    <row r="150" spans="2:11" s="195" customFormat="1" ht="15" customHeight="1" x14ac:dyDescent="0.25">
      <c r="B150" s="255"/>
      <c r="C150" s="269" t="s">
        <v>312</v>
      </c>
      <c r="D150" s="257">
        <v>420</v>
      </c>
      <c r="E150" s="257">
        <v>420</v>
      </c>
      <c r="F150" s="257">
        <v>223</v>
      </c>
      <c r="G150" s="258"/>
      <c r="H150" s="338">
        <f t="shared" si="28"/>
        <v>0</v>
      </c>
      <c r="J150" s="230"/>
      <c r="K150" s="196"/>
    </row>
    <row r="151" spans="2:11" ht="25.5" x14ac:dyDescent="0.2">
      <c r="B151" s="247">
        <v>722585</v>
      </c>
      <c r="C151" s="272" t="s">
        <v>180</v>
      </c>
      <c r="D151" s="249">
        <f t="shared" ref="D151:F151" si="38">D152+D153</f>
        <v>1250</v>
      </c>
      <c r="E151" s="249">
        <f t="shared" si="38"/>
        <v>1250</v>
      </c>
      <c r="F151" s="249">
        <f t="shared" si="38"/>
        <v>106</v>
      </c>
      <c r="G151" s="250">
        <f t="shared" ref="G151" si="39">G152+G153</f>
        <v>0</v>
      </c>
      <c r="H151" s="337">
        <f t="shared" si="28"/>
        <v>0</v>
      </c>
      <c r="J151" s="227"/>
      <c r="K151" s="40"/>
    </row>
    <row r="152" spans="2:11" s="195" customFormat="1" ht="15" customHeight="1" x14ac:dyDescent="0.25">
      <c r="B152" s="255"/>
      <c r="C152" s="269" t="s">
        <v>450</v>
      </c>
      <c r="D152" s="257">
        <v>1090</v>
      </c>
      <c r="E152" s="257">
        <v>1090</v>
      </c>
      <c r="F152" s="257">
        <v>0</v>
      </c>
      <c r="G152" s="258"/>
      <c r="H152" s="338">
        <f t="shared" ref="H152:H154" si="40">IF(E152=0,"",G152/E152*100)</f>
        <v>0</v>
      </c>
      <c r="J152" s="230"/>
      <c r="K152" s="196"/>
    </row>
    <row r="153" spans="2:11" s="195" customFormat="1" ht="15" customHeight="1" x14ac:dyDescent="0.25">
      <c r="B153" s="255"/>
      <c r="C153" s="269" t="s">
        <v>312</v>
      </c>
      <c r="D153" s="257">
        <v>160</v>
      </c>
      <c r="E153" s="257">
        <v>160</v>
      </c>
      <c r="F153" s="257">
        <v>106</v>
      </c>
      <c r="G153" s="258"/>
      <c r="H153" s="338">
        <f t="shared" si="40"/>
        <v>0</v>
      </c>
      <c r="J153" s="230"/>
      <c r="K153" s="196"/>
    </row>
    <row r="154" spans="2:11" ht="25.5" x14ac:dyDescent="0.2">
      <c r="B154" s="247">
        <v>722586</v>
      </c>
      <c r="C154" s="272" t="s">
        <v>476</v>
      </c>
      <c r="D154" s="249">
        <v>103130</v>
      </c>
      <c r="E154" s="249">
        <v>103130</v>
      </c>
      <c r="F154" s="249">
        <v>0</v>
      </c>
      <c r="G154" s="250"/>
      <c r="H154" s="337">
        <f t="shared" si="40"/>
        <v>0</v>
      </c>
      <c r="J154" s="227"/>
      <c r="K154" s="40"/>
    </row>
    <row r="155" spans="2:11" ht="15" customHeight="1" x14ac:dyDescent="0.2">
      <c r="B155" s="243">
        <v>722600</v>
      </c>
      <c r="C155" s="244" t="s">
        <v>170</v>
      </c>
      <c r="D155" s="245">
        <f>SUM(D156:D162)</f>
        <v>421130</v>
      </c>
      <c r="E155" s="245">
        <f>SUM(E156:E162)</f>
        <v>421130</v>
      </c>
      <c r="F155" s="245">
        <f>SUM(F156:F162)</f>
        <v>203107</v>
      </c>
      <c r="G155" s="246">
        <f>SUM(G156:G162)</f>
        <v>0</v>
      </c>
      <c r="H155" s="336">
        <f t="shared" si="28"/>
        <v>0</v>
      </c>
      <c r="J155" s="227"/>
      <c r="K155" s="40"/>
    </row>
    <row r="156" spans="2:11" ht="15" customHeight="1" x14ac:dyDescent="0.2">
      <c r="B156" s="247">
        <v>722611</v>
      </c>
      <c r="C156" s="263" t="s">
        <v>181</v>
      </c>
      <c r="D156" s="249">
        <v>149690</v>
      </c>
      <c r="E156" s="249">
        <v>149690</v>
      </c>
      <c r="F156" s="249">
        <v>57869</v>
      </c>
      <c r="G156" s="250"/>
      <c r="H156" s="337">
        <f t="shared" si="28"/>
        <v>0</v>
      </c>
      <c r="J156" s="227"/>
      <c r="K156" s="40"/>
    </row>
    <row r="157" spans="2:11" ht="15" customHeight="1" x14ac:dyDescent="0.2">
      <c r="B157" s="247">
        <v>722612</v>
      </c>
      <c r="C157" s="263" t="s">
        <v>182</v>
      </c>
      <c r="D157" s="249">
        <v>70360</v>
      </c>
      <c r="E157" s="249">
        <v>70360</v>
      </c>
      <c r="F157" s="249">
        <v>56620</v>
      </c>
      <c r="G157" s="250"/>
      <c r="H157" s="337">
        <f t="shared" si="28"/>
        <v>0</v>
      </c>
      <c r="J157" s="227"/>
      <c r="K157" s="40"/>
    </row>
    <row r="158" spans="2:11" ht="15" customHeight="1" x14ac:dyDescent="0.2">
      <c r="B158" s="247">
        <v>722613</v>
      </c>
      <c r="C158" s="263" t="s">
        <v>183</v>
      </c>
      <c r="D158" s="249">
        <v>10220</v>
      </c>
      <c r="E158" s="249">
        <v>10220</v>
      </c>
      <c r="F158" s="249">
        <v>5250</v>
      </c>
      <c r="G158" s="250"/>
      <c r="H158" s="337">
        <f t="shared" si="28"/>
        <v>0</v>
      </c>
      <c r="J158" s="227"/>
      <c r="K158" s="40"/>
    </row>
    <row r="159" spans="2:11" ht="15" customHeight="1" x14ac:dyDescent="0.2">
      <c r="B159" s="247">
        <v>722621</v>
      </c>
      <c r="C159" s="263" t="s">
        <v>184</v>
      </c>
      <c r="D159" s="249">
        <v>142950</v>
      </c>
      <c r="E159" s="249">
        <v>142950</v>
      </c>
      <c r="F159" s="249">
        <v>59085</v>
      </c>
      <c r="G159" s="250"/>
      <c r="H159" s="337">
        <f t="shared" si="28"/>
        <v>0</v>
      </c>
      <c r="J159" s="227"/>
      <c r="K159" s="40"/>
    </row>
    <row r="160" spans="2:11" ht="15" customHeight="1" x14ac:dyDescent="0.2">
      <c r="B160" s="247">
        <v>722631</v>
      </c>
      <c r="C160" s="263" t="s">
        <v>185</v>
      </c>
      <c r="D160" s="249">
        <v>47890</v>
      </c>
      <c r="E160" s="249">
        <v>47890</v>
      </c>
      <c r="F160" s="249">
        <v>24283</v>
      </c>
      <c r="G160" s="250"/>
      <c r="H160" s="337">
        <f t="shared" si="28"/>
        <v>0</v>
      </c>
      <c r="J160" s="227"/>
      <c r="K160" s="40"/>
    </row>
    <row r="161" spans="2:11" ht="15" customHeight="1" x14ac:dyDescent="0.2">
      <c r="B161" s="247">
        <v>722632</v>
      </c>
      <c r="C161" s="263" t="s">
        <v>244</v>
      </c>
      <c r="D161" s="249">
        <v>10</v>
      </c>
      <c r="E161" s="249">
        <v>10</v>
      </c>
      <c r="F161" s="249">
        <v>0</v>
      </c>
      <c r="G161" s="250"/>
      <c r="H161" s="337">
        <f t="shared" si="28"/>
        <v>0</v>
      </c>
      <c r="J161" s="227"/>
      <c r="K161" s="40"/>
    </row>
    <row r="162" spans="2:11" ht="15" customHeight="1" x14ac:dyDescent="0.2">
      <c r="B162" s="247">
        <v>722633</v>
      </c>
      <c r="C162" s="263" t="s">
        <v>318</v>
      </c>
      <c r="D162" s="249">
        <v>10</v>
      </c>
      <c r="E162" s="249">
        <v>10</v>
      </c>
      <c r="F162" s="249">
        <v>0</v>
      </c>
      <c r="G162" s="250"/>
      <c r="H162" s="337">
        <f t="shared" si="28"/>
        <v>0</v>
      </c>
      <c r="J162" s="227"/>
      <c r="K162" s="40"/>
    </row>
    <row r="163" spans="2:11" ht="15" customHeight="1" x14ac:dyDescent="0.2">
      <c r="B163" s="265">
        <v>722700</v>
      </c>
      <c r="C163" s="244" t="s">
        <v>186</v>
      </c>
      <c r="D163" s="245">
        <f t="shared" ref="D163:G163" si="41">SUM(D164:D168)</f>
        <v>33360</v>
      </c>
      <c r="E163" s="245">
        <f t="shared" ref="E163:F163" si="42">SUM(E164:E168)</f>
        <v>33360</v>
      </c>
      <c r="F163" s="245">
        <f t="shared" si="42"/>
        <v>33066</v>
      </c>
      <c r="G163" s="246">
        <f t="shared" si="41"/>
        <v>0</v>
      </c>
      <c r="H163" s="336">
        <f t="shared" si="28"/>
        <v>0</v>
      </c>
      <c r="J163" s="227"/>
      <c r="K163" s="40"/>
    </row>
    <row r="164" spans="2:11" ht="15" customHeight="1" x14ac:dyDescent="0.2">
      <c r="B164" s="247">
        <v>722715</v>
      </c>
      <c r="C164" s="263" t="s">
        <v>273</v>
      </c>
      <c r="D164" s="249">
        <v>10</v>
      </c>
      <c r="E164" s="249">
        <v>10</v>
      </c>
      <c r="F164" s="249">
        <v>0</v>
      </c>
      <c r="G164" s="250"/>
      <c r="H164" s="337">
        <f t="shared" si="28"/>
        <v>0</v>
      </c>
      <c r="J164" s="227"/>
      <c r="K164" s="40"/>
    </row>
    <row r="165" spans="2:11" ht="15" customHeight="1" x14ac:dyDescent="0.2">
      <c r="B165" s="247">
        <v>722719</v>
      </c>
      <c r="C165" s="263" t="s">
        <v>242</v>
      </c>
      <c r="D165" s="249">
        <v>32160</v>
      </c>
      <c r="E165" s="249">
        <v>32160</v>
      </c>
      <c r="F165" s="249">
        <v>31774</v>
      </c>
      <c r="G165" s="250"/>
      <c r="H165" s="337">
        <f t="shared" si="28"/>
        <v>0</v>
      </c>
      <c r="J165" s="227"/>
      <c r="K165" s="40"/>
    </row>
    <row r="166" spans="2:11" ht="15" customHeight="1" x14ac:dyDescent="0.2">
      <c r="B166" s="247">
        <v>722732</v>
      </c>
      <c r="C166" s="263" t="s">
        <v>187</v>
      </c>
      <c r="D166" s="249">
        <v>10</v>
      </c>
      <c r="E166" s="249">
        <v>10</v>
      </c>
      <c r="F166" s="249">
        <v>0</v>
      </c>
      <c r="G166" s="250"/>
      <c r="H166" s="337">
        <f t="shared" si="28"/>
        <v>0</v>
      </c>
      <c r="J166" s="227"/>
      <c r="K166" s="40"/>
    </row>
    <row r="167" spans="2:11" ht="15" customHeight="1" x14ac:dyDescent="0.2">
      <c r="B167" s="247">
        <v>722741</v>
      </c>
      <c r="C167" s="263" t="s">
        <v>521</v>
      </c>
      <c r="D167" s="249">
        <v>0</v>
      </c>
      <c r="E167" s="249">
        <v>0</v>
      </c>
      <c r="F167" s="249">
        <v>1292</v>
      </c>
      <c r="G167" s="250"/>
      <c r="H167" s="337" t="str">
        <f t="shared" ref="H167" si="43">IF(E167=0,"",G167/E167*100)</f>
        <v/>
      </c>
      <c r="J167" s="227"/>
      <c r="K167" s="40"/>
    </row>
    <row r="168" spans="2:11" ht="15" customHeight="1" x14ac:dyDescent="0.2">
      <c r="B168" s="247">
        <v>722791</v>
      </c>
      <c r="C168" s="263" t="s">
        <v>188</v>
      </c>
      <c r="D168" s="249">
        <v>1180</v>
      </c>
      <c r="E168" s="249">
        <v>1180</v>
      </c>
      <c r="F168" s="249">
        <v>0</v>
      </c>
      <c r="G168" s="250"/>
      <c r="H168" s="337">
        <f t="shared" si="28"/>
        <v>0</v>
      </c>
      <c r="J168" s="227"/>
      <c r="K168" s="40"/>
    </row>
    <row r="169" spans="2:11" ht="17.100000000000001" customHeight="1" x14ac:dyDescent="0.2">
      <c r="B169" s="236">
        <v>723000</v>
      </c>
      <c r="C169" s="240" t="s">
        <v>78</v>
      </c>
      <c r="D169" s="241">
        <f>D170</f>
        <v>946160</v>
      </c>
      <c r="E169" s="241">
        <f>E170</f>
        <v>946160</v>
      </c>
      <c r="F169" s="241">
        <f>F170</f>
        <v>464120</v>
      </c>
      <c r="G169" s="242">
        <f>G170</f>
        <v>0</v>
      </c>
      <c r="H169" s="335">
        <f t="shared" si="28"/>
        <v>0</v>
      </c>
      <c r="J169" s="227"/>
      <c r="K169" s="40"/>
    </row>
    <row r="170" spans="2:11" ht="15" customHeight="1" x14ac:dyDescent="0.2">
      <c r="B170" s="243">
        <v>723100</v>
      </c>
      <c r="C170" s="271" t="s">
        <v>189</v>
      </c>
      <c r="D170" s="267">
        <f>SUM(D171:D174)</f>
        <v>946160</v>
      </c>
      <c r="E170" s="267">
        <f>SUM(E171:E174)</f>
        <v>946160</v>
      </c>
      <c r="F170" s="267">
        <f>SUM(F171:F174)</f>
        <v>464120</v>
      </c>
      <c r="G170" s="268">
        <f>SUM(G171:G174)</f>
        <v>0</v>
      </c>
      <c r="H170" s="337">
        <f t="shared" si="28"/>
        <v>0</v>
      </c>
      <c r="J170" s="227"/>
      <c r="K170" s="40"/>
    </row>
    <row r="171" spans="2:11" ht="15" customHeight="1" x14ac:dyDescent="0.2">
      <c r="B171" s="247">
        <v>723121</v>
      </c>
      <c r="C171" s="263" t="s">
        <v>190</v>
      </c>
      <c r="D171" s="249">
        <v>100</v>
      </c>
      <c r="E171" s="249">
        <v>100</v>
      </c>
      <c r="F171" s="249">
        <v>70</v>
      </c>
      <c r="G171" s="250"/>
      <c r="H171" s="337">
        <f t="shared" si="28"/>
        <v>0</v>
      </c>
      <c r="J171" s="227"/>
      <c r="K171" s="40"/>
    </row>
    <row r="172" spans="2:11" ht="15" customHeight="1" x14ac:dyDescent="0.2">
      <c r="B172" s="247">
        <v>723122</v>
      </c>
      <c r="C172" s="263" t="s">
        <v>191</v>
      </c>
      <c r="D172" s="249">
        <v>15100</v>
      </c>
      <c r="E172" s="249">
        <v>15100</v>
      </c>
      <c r="F172" s="249">
        <v>20</v>
      </c>
      <c r="G172" s="250"/>
      <c r="H172" s="337">
        <f t="shared" si="28"/>
        <v>0</v>
      </c>
      <c r="J172" s="227"/>
      <c r="K172" s="40"/>
    </row>
    <row r="173" spans="2:11" ht="25.5" x14ac:dyDescent="0.2">
      <c r="B173" s="247">
        <v>723123</v>
      </c>
      <c r="C173" s="272" t="s">
        <v>193</v>
      </c>
      <c r="D173" s="249">
        <v>927550</v>
      </c>
      <c r="E173" s="249">
        <v>927550</v>
      </c>
      <c r="F173" s="249">
        <v>460270</v>
      </c>
      <c r="G173" s="250"/>
      <c r="H173" s="337">
        <f t="shared" si="28"/>
        <v>0</v>
      </c>
      <c r="J173" s="227"/>
      <c r="K173" s="40"/>
    </row>
    <row r="174" spans="2:11" ht="15" customHeight="1" x14ac:dyDescent="0.2">
      <c r="B174" s="259">
        <v>723129</v>
      </c>
      <c r="C174" s="275" t="s">
        <v>192</v>
      </c>
      <c r="D174" s="261">
        <v>3410</v>
      </c>
      <c r="E174" s="261">
        <v>3410</v>
      </c>
      <c r="F174" s="261">
        <v>3760</v>
      </c>
      <c r="G174" s="262"/>
      <c r="H174" s="339">
        <f t="shared" si="28"/>
        <v>0</v>
      </c>
      <c r="J174" s="227"/>
      <c r="K174" s="40"/>
    </row>
    <row r="175" spans="2:11" x14ac:dyDescent="0.2">
      <c r="B175" s="247"/>
      <c r="C175" s="272"/>
      <c r="D175" s="249"/>
      <c r="E175" s="249"/>
      <c r="F175" s="249"/>
      <c r="G175" s="250"/>
      <c r="H175" s="337" t="str">
        <f t="shared" si="28"/>
        <v/>
      </c>
      <c r="J175" s="227"/>
      <c r="K175" s="40"/>
    </row>
    <row r="176" spans="2:11" ht="17.100000000000001" customHeight="1" x14ac:dyDescent="0.2">
      <c r="B176" s="361" t="s">
        <v>210</v>
      </c>
      <c r="C176" s="362"/>
      <c r="D176" s="276">
        <f>D5+D62</f>
        <v>48153950</v>
      </c>
      <c r="E176" s="276">
        <f>E5+E62</f>
        <v>48153950</v>
      </c>
      <c r="F176" s="276">
        <f>F5+F62</f>
        <v>24256241</v>
      </c>
      <c r="G176" s="277">
        <f>G5+G62</f>
        <v>0</v>
      </c>
      <c r="H176" s="340">
        <f t="shared" si="28"/>
        <v>0</v>
      </c>
      <c r="J176" s="227"/>
      <c r="K176" s="40"/>
    </row>
    <row r="177" spans="2:11" x14ac:dyDescent="0.2">
      <c r="B177" s="278"/>
      <c r="C177" s="279"/>
      <c r="D177" s="280"/>
      <c r="E177" s="280"/>
      <c r="F177" s="280"/>
      <c r="G177" s="281"/>
      <c r="H177" s="337" t="str">
        <f t="shared" si="28"/>
        <v/>
      </c>
      <c r="J177" s="227"/>
      <c r="K177" s="40"/>
    </row>
    <row r="178" spans="2:11" ht="17.100000000000001" customHeight="1" x14ac:dyDescent="0.2">
      <c r="B178" s="236">
        <v>730000</v>
      </c>
      <c r="C178" s="240" t="s">
        <v>236</v>
      </c>
      <c r="D178" s="238">
        <f>D179+D186+D210</f>
        <v>9307180</v>
      </c>
      <c r="E178" s="238">
        <f>E179+E186+E210</f>
        <v>9312820</v>
      </c>
      <c r="F178" s="238">
        <f>F179+F186+F210</f>
        <v>7776912</v>
      </c>
      <c r="G178" s="239">
        <f>G179+G186+G210</f>
        <v>9241176</v>
      </c>
      <c r="H178" s="334">
        <f t="shared" si="28"/>
        <v>99.230694891558088</v>
      </c>
      <c r="J178" s="227"/>
      <c r="K178" s="40"/>
    </row>
    <row r="179" spans="2:11" ht="25.5" x14ac:dyDescent="0.2">
      <c r="B179" s="236">
        <v>731000</v>
      </c>
      <c r="C179" s="240" t="s">
        <v>221</v>
      </c>
      <c r="D179" s="241">
        <f>D180</f>
        <v>39280</v>
      </c>
      <c r="E179" s="241">
        <f>E180</f>
        <v>39280</v>
      </c>
      <c r="F179" s="241">
        <f>F180</f>
        <v>30281</v>
      </c>
      <c r="G179" s="242">
        <f>G180</f>
        <v>0</v>
      </c>
      <c r="H179" s="335">
        <f t="shared" si="28"/>
        <v>0</v>
      </c>
      <c r="J179" s="227"/>
      <c r="K179" s="40"/>
    </row>
    <row r="180" spans="2:11" ht="15" customHeight="1" x14ac:dyDescent="0.2">
      <c r="B180" s="265">
        <v>731100</v>
      </c>
      <c r="C180" s="266" t="s">
        <v>222</v>
      </c>
      <c r="D180" s="267">
        <f>D181+D183</f>
        <v>39280</v>
      </c>
      <c r="E180" s="267">
        <f>E181+E183</f>
        <v>39280</v>
      </c>
      <c r="F180" s="267">
        <f>F181+F183</f>
        <v>30281</v>
      </c>
      <c r="G180" s="268">
        <f>G181+G183</f>
        <v>0</v>
      </c>
      <c r="H180" s="336">
        <f t="shared" si="28"/>
        <v>0</v>
      </c>
      <c r="J180" s="227"/>
      <c r="K180" s="40"/>
    </row>
    <row r="181" spans="2:11" ht="15" customHeight="1" x14ac:dyDescent="0.2">
      <c r="B181" s="247">
        <v>731111</v>
      </c>
      <c r="C181" s="248" t="s">
        <v>251</v>
      </c>
      <c r="D181" s="249">
        <f t="shared" ref="D181:G181" si="44">D182</f>
        <v>0</v>
      </c>
      <c r="E181" s="249">
        <f t="shared" si="44"/>
        <v>0</v>
      </c>
      <c r="F181" s="249">
        <f t="shared" si="44"/>
        <v>0</v>
      </c>
      <c r="G181" s="250">
        <f t="shared" si="44"/>
        <v>0</v>
      </c>
      <c r="H181" s="337" t="str">
        <f t="shared" si="28"/>
        <v/>
      </c>
      <c r="J181" s="227"/>
      <c r="K181" s="40"/>
    </row>
    <row r="182" spans="2:11" s="195" customFormat="1" ht="15" customHeight="1" x14ac:dyDescent="0.2">
      <c r="B182" s="255"/>
      <c r="C182" s="269" t="s">
        <v>417</v>
      </c>
      <c r="D182" s="257">
        <v>0</v>
      </c>
      <c r="E182" s="257">
        <v>0</v>
      </c>
      <c r="F182" s="257">
        <v>0</v>
      </c>
      <c r="G182" s="258">
        <v>0</v>
      </c>
      <c r="H182" s="338" t="str">
        <f t="shared" si="28"/>
        <v/>
      </c>
      <c r="J182" s="229"/>
      <c r="K182" s="196"/>
    </row>
    <row r="183" spans="2:11" ht="15" customHeight="1" x14ac:dyDescent="0.2">
      <c r="B183" s="247">
        <v>731121</v>
      </c>
      <c r="C183" s="248" t="s">
        <v>223</v>
      </c>
      <c r="D183" s="249">
        <f>D184+D185</f>
        <v>39280</v>
      </c>
      <c r="E183" s="249">
        <f>E184+E185</f>
        <v>39280</v>
      </c>
      <c r="F183" s="249">
        <f>F184+F185</f>
        <v>30281</v>
      </c>
      <c r="G183" s="250">
        <f t="shared" ref="G183" si="45">G184+G185</f>
        <v>0</v>
      </c>
      <c r="H183" s="337">
        <f t="shared" si="28"/>
        <v>0</v>
      </c>
      <c r="J183" s="227"/>
      <c r="K183" s="40"/>
    </row>
    <row r="184" spans="2:11" s="195" customFormat="1" ht="15" customHeight="1" x14ac:dyDescent="0.2">
      <c r="B184" s="255"/>
      <c r="C184" s="269" t="s">
        <v>503</v>
      </c>
      <c r="D184" s="257">
        <v>30280</v>
      </c>
      <c r="E184" s="257">
        <v>30280</v>
      </c>
      <c r="F184" s="257">
        <v>30281</v>
      </c>
      <c r="G184" s="258"/>
      <c r="H184" s="338">
        <f t="shared" ref="H184" si="46">IF(E184=0,"",G184/E184*100)</f>
        <v>0</v>
      </c>
      <c r="J184" s="229"/>
      <c r="K184" s="196"/>
    </row>
    <row r="185" spans="2:11" s="195" customFormat="1" ht="15" customHeight="1" x14ac:dyDescent="0.2">
      <c r="B185" s="255"/>
      <c r="C185" s="269" t="s">
        <v>504</v>
      </c>
      <c r="D185" s="257">
        <v>9000</v>
      </c>
      <c r="E185" s="257">
        <v>9000</v>
      </c>
      <c r="F185" s="257">
        <v>0</v>
      </c>
      <c r="G185" s="258"/>
      <c r="H185" s="338">
        <f t="shared" si="28"/>
        <v>0</v>
      </c>
      <c r="J185" s="229"/>
      <c r="K185" s="196"/>
    </row>
    <row r="186" spans="2:11" ht="17.100000000000001" customHeight="1" x14ac:dyDescent="0.2">
      <c r="B186" s="282">
        <v>732000</v>
      </c>
      <c r="C186" s="240" t="s">
        <v>224</v>
      </c>
      <c r="D186" s="241">
        <f>D187</f>
        <v>9267900</v>
      </c>
      <c r="E186" s="241">
        <f>E187</f>
        <v>9273540</v>
      </c>
      <c r="F186" s="241">
        <f>F187</f>
        <v>7746631</v>
      </c>
      <c r="G186" s="242">
        <f>G187</f>
        <v>9241176</v>
      </c>
      <c r="H186" s="335">
        <f t="shared" si="28"/>
        <v>99.651007058793084</v>
      </c>
      <c r="J186" s="227"/>
      <c r="K186" s="40"/>
    </row>
    <row r="187" spans="2:11" ht="15" customHeight="1" x14ac:dyDescent="0.2">
      <c r="B187" s="265">
        <v>732100</v>
      </c>
      <c r="C187" s="266" t="s">
        <v>225</v>
      </c>
      <c r="D187" s="267">
        <f>D188+D207</f>
        <v>9267900</v>
      </c>
      <c r="E187" s="267">
        <f>E188+E207</f>
        <v>9273540</v>
      </c>
      <c r="F187" s="267">
        <f>F188+F207</f>
        <v>7746631</v>
      </c>
      <c r="G187" s="268">
        <f>G188+G207</f>
        <v>9241176</v>
      </c>
      <c r="H187" s="336">
        <f t="shared" si="28"/>
        <v>99.651007058793084</v>
      </c>
      <c r="J187" s="227"/>
      <c r="K187" s="40"/>
    </row>
    <row r="188" spans="2:11" ht="15" customHeight="1" x14ac:dyDescent="0.2">
      <c r="B188" s="243">
        <v>732110</v>
      </c>
      <c r="C188" s="251" t="s">
        <v>226</v>
      </c>
      <c r="D188" s="245">
        <f>D189+D192+D205</f>
        <v>9146190</v>
      </c>
      <c r="E188" s="245">
        <f>E189+E192+E205</f>
        <v>9151830</v>
      </c>
      <c r="F188" s="245">
        <f>F189+F192+F205</f>
        <v>7716715</v>
      </c>
      <c r="G188" s="246">
        <f>G189+G192+G205</f>
        <v>9241176</v>
      </c>
      <c r="H188" s="336">
        <f t="shared" si="28"/>
        <v>100.9762637636407</v>
      </c>
      <c r="J188" s="227"/>
      <c r="K188" s="40"/>
    </row>
    <row r="189" spans="2:11" ht="15" customHeight="1" x14ac:dyDescent="0.2">
      <c r="B189" s="247">
        <v>732111</v>
      </c>
      <c r="C189" s="248" t="s">
        <v>429</v>
      </c>
      <c r="D189" s="249">
        <f>SUM(D190:D191)</f>
        <v>0</v>
      </c>
      <c r="E189" s="249">
        <f>SUM(E190:E191)</f>
        <v>0</v>
      </c>
      <c r="F189" s="249">
        <f>SUM(F190:F191)</f>
        <v>0</v>
      </c>
      <c r="G189" s="250">
        <f>SUM(G190:G191)</f>
        <v>0</v>
      </c>
      <c r="H189" s="337" t="str">
        <f t="shared" si="28"/>
        <v/>
      </c>
      <c r="J189" s="227"/>
      <c r="K189" s="40"/>
    </row>
    <row r="190" spans="2:11" s="195" customFormat="1" ht="16.5" customHeight="1" x14ac:dyDescent="0.2">
      <c r="B190" s="255"/>
      <c r="C190" s="269" t="s">
        <v>452</v>
      </c>
      <c r="D190" s="257">
        <v>0</v>
      </c>
      <c r="E190" s="257">
        <v>0</v>
      </c>
      <c r="F190" s="257">
        <v>0</v>
      </c>
      <c r="G190" s="258">
        <v>0</v>
      </c>
      <c r="H190" s="338" t="str">
        <f t="shared" si="28"/>
        <v/>
      </c>
      <c r="J190" s="223"/>
      <c r="K190" s="196"/>
    </row>
    <row r="191" spans="2:11" s="195" customFormat="1" ht="15" customHeight="1" x14ac:dyDescent="0.2">
      <c r="B191" s="255"/>
      <c r="C191" s="269" t="s">
        <v>430</v>
      </c>
      <c r="D191" s="257">
        <v>0</v>
      </c>
      <c r="E191" s="257">
        <v>0</v>
      </c>
      <c r="F191" s="257">
        <v>0</v>
      </c>
      <c r="G191" s="258">
        <v>0</v>
      </c>
      <c r="H191" s="338" t="str">
        <f t="shared" ref="H191" si="47">IF(E191=0,"",G191/E191*100)</f>
        <v/>
      </c>
      <c r="J191" s="229"/>
      <c r="K191" s="196"/>
    </row>
    <row r="192" spans="2:11" ht="15" customHeight="1" x14ac:dyDescent="0.2">
      <c r="B192" s="247">
        <v>732112</v>
      </c>
      <c r="C192" s="248" t="s">
        <v>227</v>
      </c>
      <c r="D192" s="249">
        <f t="shared" ref="D192" si="48">D193+D194+D195+D196+D197+D200+D203+D204</f>
        <v>9141190</v>
      </c>
      <c r="E192" s="249">
        <f t="shared" ref="E192:F192" si="49">E193+E194+E195+E196+E197+E200+E203+E204</f>
        <v>9146830</v>
      </c>
      <c r="F192" s="249">
        <f t="shared" si="49"/>
        <v>7716715</v>
      </c>
      <c r="G192" s="250">
        <f>G193+G194+G195+G196+G197+G200+G203+G204</f>
        <v>9241176</v>
      </c>
      <c r="H192" s="337">
        <f t="shared" si="28"/>
        <v>101.03146117288722</v>
      </c>
      <c r="J192" s="227"/>
      <c r="K192" s="40"/>
    </row>
    <row r="193" spans="2:11" s="195" customFormat="1" ht="15" customHeight="1" x14ac:dyDescent="0.2">
      <c r="B193" s="255"/>
      <c r="C193" s="283" t="s">
        <v>511</v>
      </c>
      <c r="D193" s="257">
        <v>4870</v>
      </c>
      <c r="E193" s="257">
        <v>4870</v>
      </c>
      <c r="F193" s="257">
        <v>0</v>
      </c>
      <c r="G193" s="258"/>
      <c r="H193" s="338">
        <f t="shared" si="28"/>
        <v>0</v>
      </c>
      <c r="J193" s="229"/>
      <c r="K193" s="196"/>
    </row>
    <row r="194" spans="2:11" s="195" customFormat="1" ht="25.5" x14ac:dyDescent="0.2">
      <c r="B194" s="255"/>
      <c r="C194" s="269" t="s">
        <v>320</v>
      </c>
      <c r="D194" s="257">
        <v>226320</v>
      </c>
      <c r="E194" s="257">
        <v>226320</v>
      </c>
      <c r="F194" s="257">
        <v>114744</v>
      </c>
      <c r="G194" s="258"/>
      <c r="H194" s="338">
        <f t="shared" si="28"/>
        <v>0</v>
      </c>
      <c r="J194" s="229"/>
      <c r="K194" s="196"/>
    </row>
    <row r="195" spans="2:11" s="195" customFormat="1" ht="25.5" x14ac:dyDescent="0.2">
      <c r="B195" s="255"/>
      <c r="C195" s="269" t="s">
        <v>321</v>
      </c>
      <c r="D195" s="257">
        <v>0</v>
      </c>
      <c r="E195" s="257">
        <v>5640</v>
      </c>
      <c r="F195" s="257">
        <v>0</v>
      </c>
      <c r="G195" s="258">
        <v>5640</v>
      </c>
      <c r="H195" s="338">
        <f t="shared" si="28"/>
        <v>100</v>
      </c>
      <c r="J195" s="229"/>
    </row>
    <row r="196" spans="2:11" s="195" customFormat="1" ht="29.25" customHeight="1" x14ac:dyDescent="0.2">
      <c r="B196" s="255"/>
      <c r="C196" s="269" t="s">
        <v>475</v>
      </c>
      <c r="D196" s="257">
        <v>20000</v>
      </c>
      <c r="E196" s="257">
        <v>20000</v>
      </c>
      <c r="F196" s="257">
        <v>0</v>
      </c>
      <c r="G196" s="258">
        <v>20000</v>
      </c>
      <c r="H196" s="338">
        <f t="shared" ref="H196" si="50">IF(E196=0,"",G196/E196*100)</f>
        <v>100</v>
      </c>
      <c r="J196" s="229"/>
      <c r="K196" s="196"/>
    </row>
    <row r="197" spans="2:11" s="195" customFormat="1" ht="25.5" x14ac:dyDescent="0.2">
      <c r="B197" s="255"/>
      <c r="C197" s="332" t="s">
        <v>486</v>
      </c>
      <c r="D197" s="257">
        <v>0</v>
      </c>
      <c r="E197" s="257">
        <v>0</v>
      </c>
      <c r="F197" s="257">
        <v>0</v>
      </c>
      <c r="G197" s="258">
        <v>0</v>
      </c>
      <c r="H197" s="338" t="str">
        <f t="shared" ref="H197" si="51">IF(E197=0,"",G197/E197*100)</f>
        <v/>
      </c>
      <c r="J197" s="229"/>
    </row>
    <row r="198" spans="2:11" s="195" customFormat="1" x14ac:dyDescent="0.2">
      <c r="B198" s="255"/>
      <c r="C198" s="358" t="s">
        <v>522</v>
      </c>
      <c r="D198" s="257">
        <v>0</v>
      </c>
      <c r="E198" s="257">
        <v>0</v>
      </c>
      <c r="F198" s="257">
        <v>0</v>
      </c>
      <c r="G198" s="359"/>
      <c r="H198" s="338" t="str">
        <f t="shared" ref="H198" si="52">IF(E198=0,"",G198/E198*100)</f>
        <v/>
      </c>
      <c r="I198" s="195">
        <v>60000</v>
      </c>
      <c r="J198" s="229"/>
    </row>
    <row r="199" spans="2:11" s="195" customFormat="1" x14ac:dyDescent="0.2">
      <c r="B199" s="255"/>
      <c r="C199" s="358" t="s">
        <v>523</v>
      </c>
      <c r="D199" s="257">
        <v>0</v>
      </c>
      <c r="E199" s="257">
        <v>0</v>
      </c>
      <c r="F199" s="257">
        <v>0</v>
      </c>
      <c r="G199" s="359"/>
      <c r="H199" s="338" t="str">
        <f t="shared" ref="H199" si="53">IF(E199=0,"",G199/E199*100)</f>
        <v/>
      </c>
      <c r="I199" s="195">
        <v>67451.399999999994</v>
      </c>
      <c r="J199" s="229"/>
    </row>
    <row r="200" spans="2:11" s="195" customFormat="1" ht="17.100000000000001" customHeight="1" x14ac:dyDescent="0.2">
      <c r="B200" s="255"/>
      <c r="C200" s="269" t="s">
        <v>209</v>
      </c>
      <c r="D200" s="257">
        <f>SUM(D201:D202)</f>
        <v>5890000</v>
      </c>
      <c r="E200" s="257">
        <f>SUM(E201:E202)</f>
        <v>5890000</v>
      </c>
      <c r="F200" s="257">
        <f>SUM(F201:F202)</f>
        <v>7601971</v>
      </c>
      <c r="G200" s="258">
        <f t="shared" ref="G200" si="54">SUM(G201:G202)</f>
        <v>6215536</v>
      </c>
      <c r="H200" s="338">
        <f t="shared" si="28"/>
        <v>105.52692699490662</v>
      </c>
      <c r="J200" s="229"/>
    </row>
    <row r="201" spans="2:11" s="195" customFormat="1" ht="17.100000000000001" customHeight="1" x14ac:dyDescent="0.2">
      <c r="B201" s="255"/>
      <c r="C201" s="269" t="s">
        <v>509</v>
      </c>
      <c r="D201" s="257">
        <v>3800980</v>
      </c>
      <c r="E201" s="257">
        <v>3800980</v>
      </c>
      <c r="F201" s="257">
        <v>3800986</v>
      </c>
      <c r="G201" s="258">
        <v>3800986</v>
      </c>
      <c r="H201" s="338">
        <f>IF(E201=0,"",G201/E201*100)</f>
        <v>100.00015785402712</v>
      </c>
      <c r="J201" s="229"/>
      <c r="K201" s="229"/>
    </row>
    <row r="202" spans="2:11" s="195" customFormat="1" ht="17.100000000000001" customHeight="1" x14ac:dyDescent="0.2">
      <c r="B202" s="255"/>
      <c r="C202" s="269" t="s">
        <v>510</v>
      </c>
      <c r="D202" s="257">
        <v>2089020</v>
      </c>
      <c r="E202" s="257">
        <v>2089020</v>
      </c>
      <c r="F202" s="257">
        <v>3800985</v>
      </c>
      <c r="G202" s="258">
        <v>2414550</v>
      </c>
      <c r="H202" s="338">
        <f t="shared" ref="H202" si="55">IF(E202=0,"",G202/E202*100)</f>
        <v>115.58290490277739</v>
      </c>
      <c r="J202" s="229"/>
      <c r="K202" s="229"/>
    </row>
    <row r="203" spans="2:11" s="195" customFormat="1" ht="17.100000000000001" customHeight="1" x14ac:dyDescent="0.2">
      <c r="B203" s="255"/>
      <c r="C203" s="269" t="s">
        <v>451</v>
      </c>
      <c r="D203" s="257">
        <v>3000000</v>
      </c>
      <c r="E203" s="257">
        <v>3000000</v>
      </c>
      <c r="F203" s="257">
        <v>0</v>
      </c>
      <c r="G203" s="359">
        <v>3000000</v>
      </c>
      <c r="H203" s="338">
        <f t="shared" si="28"/>
        <v>100</v>
      </c>
      <c r="J203" s="229"/>
    </row>
    <row r="204" spans="2:11" s="195" customFormat="1" ht="17.100000000000001" customHeight="1" x14ac:dyDescent="0.2">
      <c r="B204" s="255"/>
      <c r="C204" s="269" t="s">
        <v>418</v>
      </c>
      <c r="D204" s="257">
        <v>0</v>
      </c>
      <c r="E204" s="257">
        <v>0</v>
      </c>
      <c r="F204" s="257">
        <v>0</v>
      </c>
      <c r="G204" s="258">
        <v>0</v>
      </c>
      <c r="H204" s="338" t="str">
        <f t="shared" si="28"/>
        <v/>
      </c>
      <c r="J204" s="229"/>
      <c r="K204" s="229"/>
    </row>
    <row r="205" spans="2:11" ht="15" customHeight="1" x14ac:dyDescent="0.2">
      <c r="B205" s="247">
        <v>732115</v>
      </c>
      <c r="C205" s="248" t="s">
        <v>275</v>
      </c>
      <c r="D205" s="249">
        <f t="shared" ref="D205:G205" si="56">D206</f>
        <v>5000</v>
      </c>
      <c r="E205" s="249">
        <f t="shared" si="56"/>
        <v>5000</v>
      </c>
      <c r="F205" s="249">
        <v>0</v>
      </c>
      <c r="G205" s="250">
        <f t="shared" si="56"/>
        <v>0</v>
      </c>
      <c r="H205" s="337">
        <f t="shared" si="28"/>
        <v>0</v>
      </c>
      <c r="J205" s="227"/>
    </row>
    <row r="206" spans="2:11" s="195" customFormat="1" ht="15" customHeight="1" x14ac:dyDescent="0.2">
      <c r="B206" s="255"/>
      <c r="C206" s="256" t="s">
        <v>419</v>
      </c>
      <c r="D206" s="257">
        <v>5000</v>
      </c>
      <c r="E206" s="257">
        <v>5000</v>
      </c>
      <c r="F206" s="257">
        <v>0</v>
      </c>
      <c r="G206" s="258"/>
      <c r="H206" s="338">
        <f t="shared" si="28"/>
        <v>0</v>
      </c>
      <c r="J206" s="229"/>
    </row>
    <row r="207" spans="2:11" ht="15" customHeight="1" x14ac:dyDescent="0.2">
      <c r="B207" s="243">
        <v>732130</v>
      </c>
      <c r="C207" s="251" t="s">
        <v>255</v>
      </c>
      <c r="D207" s="245">
        <f>SUM(D208:D209)</f>
        <v>121710</v>
      </c>
      <c r="E207" s="245">
        <f>SUM(E208:E209)</f>
        <v>121710</v>
      </c>
      <c r="F207" s="245">
        <f>SUM(F208:F209)</f>
        <v>29916</v>
      </c>
      <c r="G207" s="246">
        <f>SUM(G208:G209)</f>
        <v>0</v>
      </c>
      <c r="H207" s="336">
        <f t="shared" si="28"/>
        <v>0</v>
      </c>
      <c r="J207" s="227"/>
    </row>
    <row r="208" spans="2:11" ht="15" customHeight="1" x14ac:dyDescent="0.2">
      <c r="B208" s="247">
        <v>732131</v>
      </c>
      <c r="C208" s="248" t="s">
        <v>366</v>
      </c>
      <c r="D208" s="249">
        <v>83910</v>
      </c>
      <c r="E208" s="249">
        <v>83910</v>
      </c>
      <c r="F208" s="249">
        <v>21516</v>
      </c>
      <c r="G208" s="250"/>
      <c r="H208" s="337">
        <f t="shared" si="28"/>
        <v>0</v>
      </c>
      <c r="I208" s="133"/>
      <c r="J208" s="227"/>
    </row>
    <row r="209" spans="2:10" ht="15" customHeight="1" x14ac:dyDescent="0.2">
      <c r="B209" s="247">
        <v>732131</v>
      </c>
      <c r="C209" s="248" t="s">
        <v>267</v>
      </c>
      <c r="D209" s="249">
        <v>37800</v>
      </c>
      <c r="E209" s="249">
        <v>37800</v>
      </c>
      <c r="F209" s="249">
        <v>8400</v>
      </c>
      <c r="G209" s="250"/>
      <c r="H209" s="337">
        <f t="shared" si="28"/>
        <v>0</v>
      </c>
      <c r="I209" s="133"/>
      <c r="J209" s="227"/>
    </row>
    <row r="210" spans="2:10" ht="17.100000000000001" customHeight="1" x14ac:dyDescent="0.2">
      <c r="B210" s="282">
        <v>733000</v>
      </c>
      <c r="C210" s="240" t="s">
        <v>194</v>
      </c>
      <c r="D210" s="241">
        <f>D211</f>
        <v>0</v>
      </c>
      <c r="E210" s="241">
        <f>E211</f>
        <v>0</v>
      </c>
      <c r="F210" s="241">
        <f>F211</f>
        <v>0</v>
      </c>
      <c r="G210" s="242">
        <f>G211</f>
        <v>0</v>
      </c>
      <c r="H210" s="335" t="str">
        <f t="shared" si="28"/>
        <v/>
      </c>
      <c r="J210" s="227"/>
    </row>
    <row r="211" spans="2:10" ht="15" customHeight="1" x14ac:dyDescent="0.2">
      <c r="B211" s="265">
        <v>733100</v>
      </c>
      <c r="C211" s="266" t="s">
        <v>195</v>
      </c>
      <c r="D211" s="267">
        <f>D212+D216</f>
        <v>0</v>
      </c>
      <c r="E211" s="267">
        <f>E212+E216</f>
        <v>0</v>
      </c>
      <c r="F211" s="267">
        <f>F212+F216</f>
        <v>0</v>
      </c>
      <c r="G211" s="268">
        <f>G212+G216</f>
        <v>0</v>
      </c>
      <c r="H211" s="336" t="str">
        <f t="shared" si="28"/>
        <v/>
      </c>
      <c r="J211" s="227"/>
    </row>
    <row r="212" spans="2:10" ht="15" customHeight="1" x14ac:dyDescent="0.2">
      <c r="B212" s="243">
        <v>733110</v>
      </c>
      <c r="C212" s="251" t="s">
        <v>196</v>
      </c>
      <c r="D212" s="245">
        <f t="shared" ref="D212:E212" si="57">D213+D214+D215</f>
        <v>0</v>
      </c>
      <c r="E212" s="245">
        <f t="shared" si="57"/>
        <v>0</v>
      </c>
      <c r="F212" s="245">
        <f t="shared" ref="F212" si="58">F213+F214+F215</f>
        <v>0</v>
      </c>
      <c r="G212" s="246">
        <f t="shared" ref="G212" si="59">G213+G214+G215</f>
        <v>0</v>
      </c>
      <c r="H212" s="336" t="str">
        <f t="shared" si="28"/>
        <v/>
      </c>
      <c r="J212" s="227"/>
    </row>
    <row r="213" spans="2:10" ht="15" customHeight="1" x14ac:dyDescent="0.2">
      <c r="B213" s="247">
        <v>733112</v>
      </c>
      <c r="C213" s="284" t="s">
        <v>441</v>
      </c>
      <c r="D213" s="249">
        <v>0</v>
      </c>
      <c r="E213" s="249">
        <v>0</v>
      </c>
      <c r="F213" s="249">
        <v>0</v>
      </c>
      <c r="G213" s="250">
        <v>0</v>
      </c>
      <c r="H213" s="337"/>
      <c r="J213" s="227"/>
    </row>
    <row r="214" spans="2:10" ht="15" customHeight="1" x14ac:dyDescent="0.2">
      <c r="B214" s="247">
        <v>733112</v>
      </c>
      <c r="C214" s="284" t="s">
        <v>442</v>
      </c>
      <c r="D214" s="249">
        <v>0</v>
      </c>
      <c r="E214" s="249">
        <v>0</v>
      </c>
      <c r="F214" s="249">
        <v>0</v>
      </c>
      <c r="G214" s="250">
        <v>0</v>
      </c>
      <c r="H214" s="337"/>
      <c r="J214" s="227"/>
    </row>
    <row r="215" spans="2:10" ht="15" customHeight="1" x14ac:dyDescent="0.2">
      <c r="B215" s="247">
        <v>733112</v>
      </c>
      <c r="C215" s="284" t="s">
        <v>440</v>
      </c>
      <c r="D215" s="249">
        <v>0</v>
      </c>
      <c r="E215" s="249">
        <v>0</v>
      </c>
      <c r="F215" s="249">
        <v>0</v>
      </c>
      <c r="G215" s="250">
        <v>0</v>
      </c>
      <c r="H215" s="337"/>
      <c r="J215" s="227"/>
    </row>
    <row r="216" spans="2:10" ht="15" customHeight="1" x14ac:dyDescent="0.2">
      <c r="B216" s="243">
        <v>733120</v>
      </c>
      <c r="C216" s="251" t="s">
        <v>197</v>
      </c>
      <c r="D216" s="245">
        <v>0</v>
      </c>
      <c r="E216" s="245">
        <v>0</v>
      </c>
      <c r="F216" s="245">
        <v>0</v>
      </c>
      <c r="G216" s="246">
        <v>0</v>
      </c>
      <c r="H216" s="336" t="str">
        <f t="shared" si="28"/>
        <v/>
      </c>
      <c r="J216" s="227"/>
    </row>
    <row r="217" spans="2:10" ht="15" x14ac:dyDescent="0.2">
      <c r="B217" s="285"/>
      <c r="C217" s="244"/>
      <c r="D217" s="245"/>
      <c r="E217" s="245"/>
      <c r="F217" s="245"/>
      <c r="G217" s="246"/>
      <c r="H217" s="337" t="str">
        <f t="shared" si="28"/>
        <v/>
      </c>
      <c r="J217" s="227"/>
    </row>
    <row r="218" spans="2:10" ht="17.100000000000001" customHeight="1" x14ac:dyDescent="0.2">
      <c r="B218" s="236">
        <v>740000</v>
      </c>
      <c r="C218" s="240" t="s">
        <v>228</v>
      </c>
      <c r="D218" s="238">
        <f>D219+D229</f>
        <v>31030</v>
      </c>
      <c r="E218" s="238">
        <f>E219+E229</f>
        <v>31030</v>
      </c>
      <c r="F218" s="238">
        <f>F219+F229</f>
        <v>31016</v>
      </c>
      <c r="G218" s="239">
        <f>G219+G229</f>
        <v>0</v>
      </c>
      <c r="H218" s="334">
        <f t="shared" si="28"/>
        <v>0</v>
      </c>
      <c r="J218" s="227"/>
    </row>
    <row r="219" spans="2:10" ht="25.5" x14ac:dyDescent="0.2">
      <c r="B219" s="282">
        <v>741000</v>
      </c>
      <c r="C219" s="240" t="s">
        <v>229</v>
      </c>
      <c r="D219" s="241">
        <f t="shared" ref="D219:G220" si="60">D220</f>
        <v>31030</v>
      </c>
      <c r="E219" s="241">
        <f t="shared" si="60"/>
        <v>31030</v>
      </c>
      <c r="F219" s="241">
        <f t="shared" si="60"/>
        <v>31016</v>
      </c>
      <c r="G219" s="242">
        <f t="shared" si="60"/>
        <v>0</v>
      </c>
      <c r="H219" s="335">
        <f t="shared" ref="H219:H257" si="61">IF(E219=0,"",G219/E219*100)</f>
        <v>0</v>
      </c>
      <c r="J219" s="227"/>
    </row>
    <row r="220" spans="2:10" ht="25.5" x14ac:dyDescent="0.2">
      <c r="B220" s="265">
        <v>741100</v>
      </c>
      <c r="C220" s="270" t="s">
        <v>230</v>
      </c>
      <c r="D220" s="267">
        <f t="shared" si="60"/>
        <v>31030</v>
      </c>
      <c r="E220" s="267">
        <f t="shared" si="60"/>
        <v>31030</v>
      </c>
      <c r="F220" s="267">
        <f t="shared" si="60"/>
        <v>31016</v>
      </c>
      <c r="G220" s="268">
        <f t="shared" si="60"/>
        <v>0</v>
      </c>
      <c r="H220" s="336">
        <f t="shared" si="61"/>
        <v>0</v>
      </c>
      <c r="J220" s="227"/>
    </row>
    <row r="221" spans="2:10" ht="15" customHeight="1" x14ac:dyDescent="0.2">
      <c r="B221" s="247">
        <v>741111</v>
      </c>
      <c r="C221" s="248" t="s">
        <v>231</v>
      </c>
      <c r="D221" s="249">
        <f>SUM(D222:D228)</f>
        <v>31030</v>
      </c>
      <c r="E221" s="249">
        <f>SUM(E222:E228)</f>
        <v>31030</v>
      </c>
      <c r="F221" s="249">
        <f>SUM(F222:F228)</f>
        <v>31016</v>
      </c>
      <c r="G221" s="250">
        <f>SUM(G222:G228)</f>
        <v>0</v>
      </c>
      <c r="H221" s="337">
        <f t="shared" si="61"/>
        <v>0</v>
      </c>
      <c r="J221" s="227"/>
    </row>
    <row r="222" spans="2:10" s="195" customFormat="1" ht="24.75" customHeight="1" x14ac:dyDescent="0.2">
      <c r="B222" s="255"/>
      <c r="C222" s="269" t="s">
        <v>438</v>
      </c>
      <c r="D222" s="257">
        <v>0</v>
      </c>
      <c r="E222" s="257">
        <v>0</v>
      </c>
      <c r="F222" s="257">
        <v>0</v>
      </c>
      <c r="G222" s="258">
        <v>0</v>
      </c>
      <c r="H222" s="338" t="str">
        <f t="shared" si="61"/>
        <v/>
      </c>
      <c r="J222" s="229"/>
    </row>
    <row r="223" spans="2:10" s="195" customFormat="1" ht="24.75" customHeight="1" x14ac:dyDescent="0.2">
      <c r="B223" s="255"/>
      <c r="C223" s="269" t="s">
        <v>420</v>
      </c>
      <c r="D223" s="257">
        <v>0</v>
      </c>
      <c r="E223" s="257">
        <v>0</v>
      </c>
      <c r="F223" s="257">
        <v>0</v>
      </c>
      <c r="G223" s="258">
        <v>0</v>
      </c>
      <c r="H223" s="338" t="str">
        <f t="shared" si="61"/>
        <v/>
      </c>
      <c r="J223" s="229"/>
    </row>
    <row r="224" spans="2:10" s="195" customFormat="1" ht="15" customHeight="1" x14ac:dyDescent="0.2">
      <c r="B224" s="255"/>
      <c r="C224" s="269" t="s">
        <v>421</v>
      </c>
      <c r="D224" s="257">
        <v>7060</v>
      </c>
      <c r="E224" s="257">
        <v>7060</v>
      </c>
      <c r="F224" s="257">
        <v>7055</v>
      </c>
      <c r="G224" s="258"/>
      <c r="H224" s="338">
        <f t="shared" si="61"/>
        <v>0</v>
      </c>
      <c r="J224" s="229"/>
    </row>
    <row r="225" spans="2:11" s="195" customFormat="1" ht="15" customHeight="1" x14ac:dyDescent="0.2">
      <c r="B225" s="255"/>
      <c r="C225" s="269" t="s">
        <v>435</v>
      </c>
      <c r="D225" s="257">
        <v>0</v>
      </c>
      <c r="E225" s="257">
        <v>0</v>
      </c>
      <c r="F225" s="257">
        <v>0</v>
      </c>
      <c r="G225" s="258">
        <v>0</v>
      </c>
      <c r="H225" s="338" t="str">
        <f t="shared" si="61"/>
        <v/>
      </c>
      <c r="J225" s="229"/>
    </row>
    <row r="226" spans="2:11" s="195" customFormat="1" ht="15" customHeight="1" x14ac:dyDescent="0.2">
      <c r="B226" s="255"/>
      <c r="C226" s="269" t="s">
        <v>422</v>
      </c>
      <c r="D226" s="257">
        <v>0</v>
      </c>
      <c r="E226" s="257">
        <v>0</v>
      </c>
      <c r="F226" s="257">
        <v>0</v>
      </c>
      <c r="G226" s="258">
        <v>0</v>
      </c>
      <c r="H226" s="338" t="str">
        <f t="shared" si="61"/>
        <v/>
      </c>
      <c r="J226" s="229"/>
    </row>
    <row r="227" spans="2:11" s="195" customFormat="1" ht="15" customHeight="1" x14ac:dyDescent="0.2">
      <c r="B227" s="255"/>
      <c r="C227" s="269" t="s">
        <v>437</v>
      </c>
      <c r="D227" s="257">
        <v>0</v>
      </c>
      <c r="E227" s="257">
        <v>0</v>
      </c>
      <c r="F227" s="257">
        <v>0</v>
      </c>
      <c r="G227" s="258">
        <v>0</v>
      </c>
      <c r="H227" s="338" t="str">
        <f t="shared" si="61"/>
        <v/>
      </c>
      <c r="J227" s="229"/>
    </row>
    <row r="228" spans="2:11" s="195" customFormat="1" ht="15" customHeight="1" x14ac:dyDescent="0.2">
      <c r="B228" s="255"/>
      <c r="C228" s="269" t="s">
        <v>502</v>
      </c>
      <c r="D228" s="257">
        <v>23970</v>
      </c>
      <c r="E228" s="257">
        <v>23970</v>
      </c>
      <c r="F228" s="257">
        <v>23961</v>
      </c>
      <c r="G228" s="258"/>
      <c r="H228" s="338">
        <f t="shared" ref="H228" si="62">IF(E228=0,"",G228/E228*100)</f>
        <v>0</v>
      </c>
      <c r="J228" s="229"/>
    </row>
    <row r="229" spans="2:11" ht="25.5" customHeight="1" x14ac:dyDescent="0.2">
      <c r="B229" s="282">
        <v>742000</v>
      </c>
      <c r="C229" s="240" t="s">
        <v>232</v>
      </c>
      <c r="D229" s="241">
        <f>D230+D238</f>
        <v>0</v>
      </c>
      <c r="E229" s="241">
        <f>E230+E238</f>
        <v>0</v>
      </c>
      <c r="F229" s="241">
        <f>F230+F238</f>
        <v>0</v>
      </c>
      <c r="G229" s="242">
        <f>G230+G238</f>
        <v>0</v>
      </c>
      <c r="H229" s="335" t="str">
        <f t="shared" si="61"/>
        <v/>
      </c>
      <c r="J229" s="227"/>
    </row>
    <row r="230" spans="2:11" ht="15" customHeight="1" x14ac:dyDescent="0.2">
      <c r="B230" s="265">
        <v>742100</v>
      </c>
      <c r="C230" s="270" t="s">
        <v>233</v>
      </c>
      <c r="D230" s="267">
        <f>D231+D236</f>
        <v>0</v>
      </c>
      <c r="E230" s="267">
        <f>E231+E236</f>
        <v>0</v>
      </c>
      <c r="F230" s="267">
        <f>F231+F236</f>
        <v>0</v>
      </c>
      <c r="G230" s="268">
        <f>G231+G236</f>
        <v>0</v>
      </c>
      <c r="H230" s="336" t="str">
        <f t="shared" si="61"/>
        <v/>
      </c>
      <c r="J230" s="227"/>
    </row>
    <row r="231" spans="2:11" ht="15" customHeight="1" x14ac:dyDescent="0.2">
      <c r="B231" s="247">
        <v>742112</v>
      </c>
      <c r="C231" s="248" t="s">
        <v>234</v>
      </c>
      <c r="D231" s="249">
        <f>SUM(D232:D235)</f>
        <v>0</v>
      </c>
      <c r="E231" s="249">
        <f>SUM(E232:E235)</f>
        <v>0</v>
      </c>
      <c r="F231" s="249">
        <f>SUM(F232:F235)</f>
        <v>0</v>
      </c>
      <c r="G231" s="250">
        <f>SUM(G232:G235)</f>
        <v>0</v>
      </c>
      <c r="H231" s="337" t="str">
        <f t="shared" si="61"/>
        <v/>
      </c>
      <c r="J231" s="227"/>
    </row>
    <row r="232" spans="2:11" s="195" customFormat="1" ht="29.25" customHeight="1" x14ac:dyDescent="0.2">
      <c r="B232" s="265"/>
      <c r="C232" s="254" t="s">
        <v>432</v>
      </c>
      <c r="D232" s="257">
        <v>0</v>
      </c>
      <c r="E232" s="257">
        <v>0</v>
      </c>
      <c r="F232" s="257">
        <v>0</v>
      </c>
      <c r="G232" s="258">
        <v>0</v>
      </c>
      <c r="H232" s="338" t="str">
        <f t="shared" si="61"/>
        <v/>
      </c>
      <c r="J232" s="229"/>
    </row>
    <row r="233" spans="2:11" s="195" customFormat="1" ht="26.25" customHeight="1" x14ac:dyDescent="0.2">
      <c r="B233" s="265"/>
      <c r="C233" s="254" t="s">
        <v>436</v>
      </c>
      <c r="D233" s="257">
        <v>0</v>
      </c>
      <c r="E233" s="257">
        <v>0</v>
      </c>
      <c r="F233" s="257">
        <v>0</v>
      </c>
      <c r="G233" s="258">
        <v>0</v>
      </c>
      <c r="H233" s="338" t="str">
        <f t="shared" si="61"/>
        <v/>
      </c>
      <c r="J233" s="229"/>
    </row>
    <row r="234" spans="2:11" s="195" customFormat="1" ht="24.75" customHeight="1" x14ac:dyDescent="0.2">
      <c r="B234" s="255"/>
      <c r="C234" s="254" t="s">
        <v>487</v>
      </c>
      <c r="D234" s="257">
        <v>0</v>
      </c>
      <c r="E234" s="257">
        <v>0</v>
      </c>
      <c r="F234" s="257">
        <v>0</v>
      </c>
      <c r="G234" s="258">
        <v>0</v>
      </c>
      <c r="H234" s="338" t="str">
        <f t="shared" si="61"/>
        <v/>
      </c>
      <c r="J234" s="229"/>
    </row>
    <row r="235" spans="2:11" s="195" customFormat="1" ht="24.75" customHeight="1" x14ac:dyDescent="0.2">
      <c r="B235" s="255"/>
      <c r="C235" s="254" t="s">
        <v>488</v>
      </c>
      <c r="D235" s="257">
        <v>0</v>
      </c>
      <c r="E235" s="257">
        <v>0</v>
      </c>
      <c r="F235" s="257">
        <v>0</v>
      </c>
      <c r="G235" s="258">
        <v>0</v>
      </c>
      <c r="H235" s="338" t="str">
        <f t="shared" si="61"/>
        <v/>
      </c>
      <c r="J235" s="229"/>
    </row>
    <row r="236" spans="2:11" ht="15" customHeight="1" x14ac:dyDescent="0.2">
      <c r="B236" s="247">
        <v>742116</v>
      </c>
      <c r="C236" s="248" t="s">
        <v>424</v>
      </c>
      <c r="D236" s="249">
        <f>D237</f>
        <v>0</v>
      </c>
      <c r="E236" s="249">
        <f>E237</f>
        <v>0</v>
      </c>
      <c r="F236" s="249">
        <f>F237</f>
        <v>0</v>
      </c>
      <c r="G236" s="250">
        <f>G237</f>
        <v>0</v>
      </c>
      <c r="H236" s="337" t="str">
        <f t="shared" si="61"/>
        <v/>
      </c>
      <c r="J236" s="227"/>
      <c r="K236" s="40"/>
    </row>
    <row r="237" spans="2:11" ht="15.75" customHeight="1" x14ac:dyDescent="0.2">
      <c r="B237" s="247"/>
      <c r="C237" s="254" t="s">
        <v>423</v>
      </c>
      <c r="D237" s="249">
        <v>0</v>
      </c>
      <c r="E237" s="249">
        <v>0</v>
      </c>
      <c r="F237" s="249">
        <v>0</v>
      </c>
      <c r="G237" s="250">
        <v>0</v>
      </c>
      <c r="H237" s="337" t="str">
        <f t="shared" si="61"/>
        <v/>
      </c>
      <c r="J237" s="227"/>
      <c r="K237" s="40"/>
    </row>
    <row r="238" spans="2:11" ht="15" customHeight="1" x14ac:dyDescent="0.2">
      <c r="B238" s="265">
        <v>742200</v>
      </c>
      <c r="C238" s="270" t="s">
        <v>274</v>
      </c>
      <c r="D238" s="267">
        <f t="shared" ref="D238:G239" si="63">D239</f>
        <v>0</v>
      </c>
      <c r="E238" s="267">
        <f t="shared" si="63"/>
        <v>0</v>
      </c>
      <c r="F238" s="267">
        <f t="shared" si="63"/>
        <v>0</v>
      </c>
      <c r="G238" s="268">
        <f t="shared" si="63"/>
        <v>0</v>
      </c>
      <c r="H238" s="336" t="str">
        <f t="shared" si="61"/>
        <v/>
      </c>
      <c r="J238" s="227"/>
    </row>
    <row r="239" spans="2:11" ht="15" customHeight="1" x14ac:dyDescent="0.2">
      <c r="B239" s="247">
        <v>742211</v>
      </c>
      <c r="C239" s="248" t="s">
        <v>274</v>
      </c>
      <c r="D239" s="249">
        <f t="shared" si="63"/>
        <v>0</v>
      </c>
      <c r="E239" s="249">
        <f t="shared" si="63"/>
        <v>0</v>
      </c>
      <c r="F239" s="249">
        <f t="shared" si="63"/>
        <v>0</v>
      </c>
      <c r="G239" s="250">
        <f t="shared" si="63"/>
        <v>0</v>
      </c>
      <c r="H239" s="337" t="str">
        <f t="shared" si="61"/>
        <v/>
      </c>
      <c r="J239" s="227"/>
    </row>
    <row r="240" spans="2:11" ht="15" customHeight="1" x14ac:dyDescent="0.2">
      <c r="B240" s="243"/>
      <c r="C240" s="254" t="s">
        <v>423</v>
      </c>
      <c r="D240" s="249">
        <v>0</v>
      </c>
      <c r="E240" s="249">
        <v>0</v>
      </c>
      <c r="F240" s="249">
        <v>0</v>
      </c>
      <c r="G240" s="250">
        <v>0</v>
      </c>
      <c r="H240" s="337" t="str">
        <f t="shared" si="61"/>
        <v/>
      </c>
      <c r="J240" s="227"/>
    </row>
    <row r="241" spans="2:10" x14ac:dyDescent="0.2">
      <c r="B241" s="243"/>
      <c r="C241" s="254"/>
      <c r="D241" s="249"/>
      <c r="E241" s="249"/>
      <c r="F241" s="249"/>
      <c r="G241" s="250"/>
      <c r="H241" s="337" t="str">
        <f t="shared" si="61"/>
        <v/>
      </c>
      <c r="J241" s="227"/>
    </row>
    <row r="242" spans="2:10" ht="17.100000000000001" customHeight="1" x14ac:dyDescent="0.2">
      <c r="B242" s="236">
        <v>777000</v>
      </c>
      <c r="C242" s="237" t="s">
        <v>198</v>
      </c>
      <c r="D242" s="241">
        <f>SUM(D243:D244)</f>
        <v>390</v>
      </c>
      <c r="E242" s="241">
        <f>SUM(E243:E244)</f>
        <v>390</v>
      </c>
      <c r="F242" s="241">
        <f>SUM(F243:F244)</f>
        <v>757</v>
      </c>
      <c r="G242" s="242">
        <f>SUM(G243:G244)</f>
        <v>0</v>
      </c>
      <c r="H242" s="335">
        <f t="shared" si="61"/>
        <v>0</v>
      </c>
      <c r="J242" s="227"/>
    </row>
    <row r="243" spans="2:10" ht="15" customHeight="1" x14ac:dyDescent="0.2">
      <c r="B243" s="247">
        <v>777778</v>
      </c>
      <c r="C243" s="248" t="s">
        <v>199</v>
      </c>
      <c r="D243" s="249">
        <v>380</v>
      </c>
      <c r="E243" s="249">
        <v>380</v>
      </c>
      <c r="F243" s="249">
        <v>511</v>
      </c>
      <c r="G243" s="250"/>
      <c r="H243" s="337">
        <f t="shared" si="61"/>
        <v>0</v>
      </c>
      <c r="J243" s="227"/>
    </row>
    <row r="244" spans="2:10" ht="15" customHeight="1" x14ac:dyDescent="0.2">
      <c r="B244" s="247">
        <v>777779</v>
      </c>
      <c r="C244" s="248" t="s">
        <v>200</v>
      </c>
      <c r="D244" s="249">
        <v>10</v>
      </c>
      <c r="E244" s="249">
        <v>10</v>
      </c>
      <c r="F244" s="249">
        <v>246</v>
      </c>
      <c r="G244" s="250"/>
      <c r="H244" s="337">
        <f t="shared" si="61"/>
        <v>0</v>
      </c>
      <c r="J244" s="227"/>
    </row>
    <row r="245" spans="2:10" ht="15" customHeight="1" x14ac:dyDescent="0.2">
      <c r="B245" s="286"/>
      <c r="C245" s="272"/>
      <c r="D245" s="249"/>
      <c r="E245" s="249"/>
      <c r="F245" s="249"/>
      <c r="G245" s="250"/>
      <c r="H245" s="337" t="str">
        <f t="shared" si="61"/>
        <v/>
      </c>
      <c r="J245" s="227"/>
    </row>
    <row r="246" spans="2:10" ht="15" customHeight="1" x14ac:dyDescent="0.2">
      <c r="B246" s="361" t="s">
        <v>211</v>
      </c>
      <c r="C246" s="362"/>
      <c r="D246" s="276">
        <f>D176+D178+D218+D242</f>
        <v>57492550</v>
      </c>
      <c r="E246" s="276">
        <f>E176+E178+E218+E242</f>
        <v>57498190</v>
      </c>
      <c r="F246" s="276">
        <f>F176+F178+F218+F242</f>
        <v>32064926</v>
      </c>
      <c r="G246" s="277">
        <f>G176+G178+G218+G242</f>
        <v>9241176</v>
      </c>
      <c r="H246" s="340">
        <f t="shared" si="61"/>
        <v>16.072116357054021</v>
      </c>
      <c r="J246" s="227"/>
    </row>
    <row r="247" spans="2:10" ht="15" customHeight="1" x14ac:dyDescent="0.2">
      <c r="B247" s="278"/>
      <c r="C247" s="279"/>
      <c r="D247" s="276"/>
      <c r="E247" s="276"/>
      <c r="F247" s="276"/>
      <c r="G247" s="277"/>
      <c r="H247" s="337" t="str">
        <f t="shared" si="61"/>
        <v/>
      </c>
      <c r="J247" s="227"/>
    </row>
    <row r="248" spans="2:10" ht="17.100000000000001" customHeight="1" x14ac:dyDescent="0.2">
      <c r="B248" s="236">
        <v>810000</v>
      </c>
      <c r="C248" s="237" t="s">
        <v>201</v>
      </c>
      <c r="D248" s="238">
        <f>D249</f>
        <v>0</v>
      </c>
      <c r="E248" s="238">
        <f>E249</f>
        <v>0</v>
      </c>
      <c r="F248" s="238">
        <f>F249</f>
        <v>0</v>
      </c>
      <c r="G248" s="239">
        <f>G249</f>
        <v>0</v>
      </c>
      <c r="H248" s="335" t="str">
        <f t="shared" si="61"/>
        <v/>
      </c>
      <c r="J248" s="227"/>
    </row>
    <row r="249" spans="2:10" ht="17.100000000000001" customHeight="1" x14ac:dyDescent="0.2">
      <c r="B249" s="236">
        <v>811000</v>
      </c>
      <c r="C249" s="240" t="s">
        <v>203</v>
      </c>
      <c r="D249" s="241">
        <f>SUM(D250:D250)</f>
        <v>0</v>
      </c>
      <c r="E249" s="241">
        <f>SUM(E250:E250)</f>
        <v>0</v>
      </c>
      <c r="F249" s="241">
        <f>SUM(F250:F250)</f>
        <v>0</v>
      </c>
      <c r="G249" s="242">
        <f>SUM(G250:G250)</f>
        <v>0</v>
      </c>
      <c r="H249" s="335" t="str">
        <f t="shared" si="61"/>
        <v/>
      </c>
      <c r="J249" s="227"/>
    </row>
    <row r="250" spans="2:10" ht="15" customHeight="1" x14ac:dyDescent="0.2">
      <c r="B250" s="265">
        <v>811100</v>
      </c>
      <c r="C250" s="273" t="s">
        <v>202</v>
      </c>
      <c r="D250" s="245">
        <f t="shared" ref="D250:G250" si="64">D251</f>
        <v>0</v>
      </c>
      <c r="E250" s="245">
        <f t="shared" si="64"/>
        <v>0</v>
      </c>
      <c r="F250" s="245">
        <f t="shared" si="64"/>
        <v>0</v>
      </c>
      <c r="G250" s="246">
        <f t="shared" si="64"/>
        <v>0</v>
      </c>
      <c r="H250" s="336" t="str">
        <f t="shared" si="61"/>
        <v/>
      </c>
      <c r="J250" s="227"/>
    </row>
    <row r="251" spans="2:10" ht="15" customHeight="1" x14ac:dyDescent="0.2">
      <c r="B251" s="247">
        <v>811114</v>
      </c>
      <c r="C251" s="248" t="s">
        <v>247</v>
      </c>
      <c r="D251" s="249">
        <f t="shared" ref="D251:E251" si="65">SUM(D252:D255)</f>
        <v>0</v>
      </c>
      <c r="E251" s="249">
        <f t="shared" si="65"/>
        <v>0</v>
      </c>
      <c r="F251" s="249">
        <f t="shared" ref="F251" si="66">SUM(F252:F255)</f>
        <v>0</v>
      </c>
      <c r="G251" s="250">
        <v>0</v>
      </c>
      <c r="H251" s="337" t="str">
        <f t="shared" si="61"/>
        <v/>
      </c>
      <c r="J251" s="227"/>
    </row>
    <row r="252" spans="2:10" ht="15" customHeight="1" x14ac:dyDescent="0.2">
      <c r="B252" s="255"/>
      <c r="C252" s="269" t="s">
        <v>425</v>
      </c>
      <c r="D252" s="257">
        <v>0</v>
      </c>
      <c r="E252" s="257">
        <v>0</v>
      </c>
      <c r="F252" s="257">
        <v>0</v>
      </c>
      <c r="G252" s="258">
        <v>0</v>
      </c>
      <c r="H252" s="338" t="str">
        <f t="shared" si="61"/>
        <v/>
      </c>
      <c r="J252" s="227"/>
    </row>
    <row r="253" spans="2:10" ht="15" customHeight="1" x14ac:dyDescent="0.2">
      <c r="B253" s="255"/>
      <c r="C253" s="269" t="s">
        <v>426</v>
      </c>
      <c r="D253" s="257">
        <v>0</v>
      </c>
      <c r="E253" s="257">
        <v>0</v>
      </c>
      <c r="F253" s="257">
        <v>0</v>
      </c>
      <c r="G253" s="258">
        <v>0</v>
      </c>
      <c r="H253" s="338" t="str">
        <f t="shared" si="61"/>
        <v/>
      </c>
      <c r="J253" s="227"/>
    </row>
    <row r="254" spans="2:10" ht="15" customHeight="1" x14ac:dyDescent="0.2">
      <c r="B254" s="255"/>
      <c r="C254" s="269" t="s">
        <v>439</v>
      </c>
      <c r="D254" s="257">
        <v>0</v>
      </c>
      <c r="E254" s="257">
        <v>0</v>
      </c>
      <c r="F254" s="257">
        <v>0</v>
      </c>
      <c r="G254" s="258">
        <v>0</v>
      </c>
      <c r="H254" s="338" t="str">
        <f t="shared" ref="H254" si="67">IF(E254=0,"",G254/E254*100)</f>
        <v/>
      </c>
      <c r="J254" s="227"/>
    </row>
    <row r="255" spans="2:10" ht="15" customHeight="1" x14ac:dyDescent="0.2">
      <c r="B255" s="255"/>
      <c r="C255" s="269" t="s">
        <v>427</v>
      </c>
      <c r="D255" s="257">
        <v>0</v>
      </c>
      <c r="E255" s="257">
        <v>0</v>
      </c>
      <c r="F255" s="257">
        <v>0</v>
      </c>
      <c r="G255" s="258">
        <v>0</v>
      </c>
      <c r="H255" s="338" t="str">
        <f t="shared" si="61"/>
        <v/>
      </c>
      <c r="J255" s="227"/>
    </row>
    <row r="256" spans="2:10" ht="15" customHeight="1" thickBot="1" x14ac:dyDescent="0.25">
      <c r="B256" s="287"/>
      <c r="C256" s="288"/>
      <c r="D256" s="288"/>
      <c r="E256" s="288"/>
      <c r="F256" s="288"/>
      <c r="G256" s="289"/>
      <c r="H256" s="341" t="str">
        <f t="shared" si="61"/>
        <v/>
      </c>
      <c r="J256" s="227"/>
    </row>
    <row r="257" spans="2:8" ht="17.100000000000001" customHeight="1" thickBot="1" x14ac:dyDescent="0.25">
      <c r="B257" s="363" t="s">
        <v>235</v>
      </c>
      <c r="C257" s="364"/>
      <c r="D257" s="290">
        <f>D246+D248</f>
        <v>57492550</v>
      </c>
      <c r="E257" s="290">
        <f>E246+E248</f>
        <v>57498190</v>
      </c>
      <c r="F257" s="290">
        <f>F246+F248</f>
        <v>32064926</v>
      </c>
      <c r="G257" s="291">
        <f>G246+G248</f>
        <v>9241176</v>
      </c>
      <c r="H257" s="342">
        <f t="shared" si="61"/>
        <v>16.072116357054021</v>
      </c>
    </row>
    <row r="258" spans="2:8" x14ac:dyDescent="0.2">
      <c r="G258" s="198"/>
    </row>
    <row r="259" spans="2:8" x14ac:dyDescent="0.2">
      <c r="E259" s="40"/>
      <c r="F259" s="40"/>
      <c r="G259" s="197"/>
    </row>
    <row r="260" spans="2:8" x14ac:dyDescent="0.2">
      <c r="D260" s="40"/>
      <c r="E260" s="40"/>
      <c r="F260" s="40"/>
    </row>
  </sheetData>
  <mergeCells count="4">
    <mergeCell ref="B176:C176"/>
    <mergeCell ref="B246:C246"/>
    <mergeCell ref="B257:C257"/>
    <mergeCell ref="B2:H2"/>
  </mergeCells>
  <pageMargins left="0.74" right="0.31496062992125984" top="0.59055118110236227" bottom="0.51181102362204722" header="0.59055118110236227" footer="0.31496062992125984"/>
  <pageSetup paperSize="9" scale="87" firstPageNumber="2" orientation="landscape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Q96"/>
  <sheetViews>
    <sheetView zoomScaleNormal="100" workbookViewId="0">
      <selection activeCell="R12" sqref="R12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36" customWidth="1"/>
    <col min="11" max="11" width="12.5703125" style="36" customWidth="1"/>
    <col min="12" max="13" width="14.7109375" style="36" customWidth="1"/>
    <col min="14" max="14" width="15.7109375" style="36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68</v>
      </c>
      <c r="C2" s="370"/>
      <c r="D2" s="370"/>
      <c r="E2" s="370"/>
      <c r="F2" s="370"/>
      <c r="G2" s="370"/>
      <c r="H2" s="370"/>
      <c r="I2" s="370"/>
      <c r="J2" s="394"/>
      <c r="K2" s="394"/>
      <c r="L2" s="394"/>
      <c r="M2" s="394"/>
      <c r="N2" s="394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67</v>
      </c>
      <c r="C7" s="6" t="s">
        <v>4</v>
      </c>
      <c r="D7" s="6" t="s">
        <v>5</v>
      </c>
      <c r="E7" s="173" t="s">
        <v>384</v>
      </c>
      <c r="F7" s="4"/>
      <c r="G7" s="4"/>
      <c r="H7" s="4"/>
      <c r="I7" s="159"/>
      <c r="J7" s="44"/>
      <c r="K7" s="295"/>
      <c r="L7" s="160"/>
      <c r="M7" s="44"/>
      <c r="N7" s="327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SUM(I9:I11)</f>
        <v>494120</v>
      </c>
      <c r="J8" s="117">
        <f t="shared" ref="J8" si="1">SUM(J9:J11)</f>
        <v>494120</v>
      </c>
      <c r="K8" s="113">
        <f>SUM(K9:K11)</f>
        <v>0</v>
      </c>
      <c r="L8" s="200">
        <f>SUM(L9:L11)</f>
        <v>0</v>
      </c>
      <c r="M8" s="117">
        <f>SUM(M9:M11)</f>
        <v>0</v>
      </c>
      <c r="N8" s="316">
        <f>SUM(N9:N11)</f>
        <v>0</v>
      </c>
      <c r="O8" s="350">
        <f t="shared" ref="O8:O31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8">
        <v>433440</v>
      </c>
      <c r="J9" s="118">
        <v>433440</v>
      </c>
      <c r="K9" s="112"/>
      <c r="L9" s="144"/>
      <c r="M9" s="118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8">
        <v>60680</v>
      </c>
      <c r="J10" s="118">
        <v>60680</v>
      </c>
      <c r="K10" s="112"/>
      <c r="L10" s="144"/>
      <c r="M10" s="118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5">
      <c r="B12" s="9"/>
      <c r="C12" s="10"/>
      <c r="D12" s="10"/>
      <c r="E12" s="10"/>
      <c r="F12" s="83"/>
      <c r="G12" s="95"/>
      <c r="H12" s="20"/>
      <c r="I12" s="117"/>
      <c r="J12" s="117"/>
      <c r="K12" s="113"/>
      <c r="L12" s="200"/>
      <c r="M12" s="117"/>
      <c r="N12" s="316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J13" si="4">I14</f>
        <v>45310</v>
      </c>
      <c r="J13" s="117">
        <f t="shared" si="4"/>
        <v>45310</v>
      </c>
      <c r="K13" s="113">
        <f>K14</f>
        <v>0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8">
        <v>45310</v>
      </c>
      <c r="J14" s="118">
        <v>45310</v>
      </c>
      <c r="K14" s="112"/>
      <c r="L14" s="144"/>
      <c r="M14" s="118"/>
      <c r="N14" s="317">
        <f>SUM(L14:M14)</f>
        <v>0</v>
      </c>
      <c r="O14" s="351">
        <f t="shared" si="2"/>
        <v>0</v>
      </c>
    </row>
    <row r="15" spans="2:17" ht="12.95" customHeight="1" x14ac:dyDescent="0.2">
      <c r="B15" s="9"/>
      <c r="C15" s="10"/>
      <c r="D15" s="10"/>
      <c r="E15" s="10"/>
      <c r="F15" s="83"/>
      <c r="G15" s="95"/>
      <c r="H15" s="20"/>
      <c r="I15" s="118"/>
      <c r="J15" s="118"/>
      <c r="K15" s="112"/>
      <c r="L15" s="144"/>
      <c r="M15" s="118"/>
      <c r="N15" s="304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" si="5">SUM(I17:I26)</f>
        <v>39100</v>
      </c>
      <c r="J16" s="119">
        <f t="shared" ref="J16" si="6">SUM(J17:J26)</f>
        <v>39100</v>
      </c>
      <c r="K16" s="111">
        <f>SUM(K17:K26)</f>
        <v>0</v>
      </c>
      <c r="L16" s="201">
        <f>SUM(L17:L26)</f>
        <v>0</v>
      </c>
      <c r="M16" s="119">
        <f>SUM(M17:M26)</f>
        <v>0</v>
      </c>
      <c r="N16" s="303">
        <f>SUM(N17:N26)</f>
        <v>0</v>
      </c>
      <c r="O16" s="350">
        <f t="shared" si="2"/>
        <v>0</v>
      </c>
    </row>
    <row r="17" spans="2:15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8">
        <v>1300</v>
      </c>
      <c r="J17" s="118">
        <v>1300</v>
      </c>
      <c r="K17" s="112"/>
      <c r="L17" s="144"/>
      <c r="M17" s="118"/>
      <c r="N17" s="317">
        <f t="shared" ref="N17:N26" si="7">SUM(L17:M17)</f>
        <v>0</v>
      </c>
      <c r="O17" s="351">
        <f t="shared" si="2"/>
        <v>0</v>
      </c>
    </row>
    <row r="18" spans="2:15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8">
        <v>10000</v>
      </c>
      <c r="J18" s="118">
        <v>10000</v>
      </c>
      <c r="K18" s="112"/>
      <c r="L18" s="144"/>
      <c r="M18" s="118"/>
      <c r="N18" s="317">
        <f t="shared" si="7"/>
        <v>0</v>
      </c>
      <c r="O18" s="351">
        <f t="shared" si="2"/>
        <v>0</v>
      </c>
    </row>
    <row r="19" spans="2:15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8">
        <v>8500</v>
      </c>
      <c r="J19" s="118">
        <v>8500</v>
      </c>
      <c r="K19" s="112"/>
      <c r="L19" s="144"/>
      <c r="M19" s="118"/>
      <c r="N19" s="317">
        <f t="shared" si="7"/>
        <v>0</v>
      </c>
      <c r="O19" s="351">
        <f t="shared" si="2"/>
        <v>0</v>
      </c>
    </row>
    <row r="20" spans="2:15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8">
        <v>1000</v>
      </c>
      <c r="J20" s="118">
        <v>1000</v>
      </c>
      <c r="K20" s="112"/>
      <c r="L20" s="144"/>
      <c r="M20" s="118"/>
      <c r="N20" s="317">
        <f t="shared" si="7"/>
        <v>0</v>
      </c>
      <c r="O20" s="351">
        <f t="shared" si="2"/>
        <v>0</v>
      </c>
    </row>
    <row r="21" spans="2:15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8">
        <v>8000</v>
      </c>
      <c r="J21" s="118">
        <v>8000</v>
      </c>
      <c r="K21" s="112"/>
      <c r="L21" s="144"/>
      <c r="M21" s="118"/>
      <c r="N21" s="317">
        <f t="shared" si="7"/>
        <v>0</v>
      </c>
      <c r="O21" s="351">
        <f t="shared" si="2"/>
        <v>0</v>
      </c>
    </row>
    <row r="22" spans="2:15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8">
        <v>0</v>
      </c>
      <c r="J22" s="118">
        <v>0</v>
      </c>
      <c r="K22" s="112">
        <v>0</v>
      </c>
      <c r="L22" s="144"/>
      <c r="M22" s="118"/>
      <c r="N22" s="317">
        <f t="shared" si="7"/>
        <v>0</v>
      </c>
      <c r="O22" s="351" t="str">
        <f t="shared" si="2"/>
        <v/>
      </c>
    </row>
    <row r="23" spans="2:15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8">
        <v>5000</v>
      </c>
      <c r="J23" s="118">
        <v>5000</v>
      </c>
      <c r="K23" s="112"/>
      <c r="L23" s="144"/>
      <c r="M23" s="118"/>
      <c r="N23" s="317">
        <f t="shared" si="7"/>
        <v>0</v>
      </c>
      <c r="O23" s="351">
        <f t="shared" si="2"/>
        <v>0</v>
      </c>
    </row>
    <row r="24" spans="2:15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8">
        <v>1800</v>
      </c>
      <c r="J24" s="118">
        <v>1800</v>
      </c>
      <c r="K24" s="112"/>
      <c r="L24" s="144"/>
      <c r="M24" s="118"/>
      <c r="N24" s="317">
        <f t="shared" si="7"/>
        <v>0</v>
      </c>
      <c r="O24" s="351">
        <f t="shared" si="2"/>
        <v>0</v>
      </c>
    </row>
    <row r="25" spans="2:15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8">
        <v>3500</v>
      </c>
      <c r="J25" s="118">
        <v>3500</v>
      </c>
      <c r="K25" s="112"/>
      <c r="L25" s="144"/>
      <c r="M25" s="118"/>
      <c r="N25" s="317">
        <f t="shared" si="7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8">
        <v>0</v>
      </c>
      <c r="J26" s="118">
        <v>0</v>
      </c>
      <c r="K26" s="112">
        <v>0</v>
      </c>
      <c r="L26" s="144"/>
      <c r="M26" s="118"/>
      <c r="N26" s="317">
        <f t="shared" si="7"/>
        <v>0</v>
      </c>
      <c r="O26" s="351" t="str">
        <f t="shared" si="2"/>
        <v/>
      </c>
    </row>
    <row r="27" spans="2:15" s="1" customFormat="1" ht="12.95" customHeight="1" x14ac:dyDescent="0.2">
      <c r="B27" s="11"/>
      <c r="C27" s="7"/>
      <c r="D27" s="7"/>
      <c r="E27" s="7"/>
      <c r="F27" s="82"/>
      <c r="G27" s="94"/>
      <c r="H27" s="21"/>
      <c r="I27" s="118"/>
      <c r="J27" s="118"/>
      <c r="K27" s="112"/>
      <c r="L27" s="144"/>
      <c r="M27" s="118"/>
      <c r="N27" s="304"/>
      <c r="O27" s="351" t="str">
        <f t="shared" si="2"/>
        <v/>
      </c>
    </row>
    <row r="28" spans="2:15" s="1" customFormat="1" ht="12.95" customHeight="1" x14ac:dyDescent="0.25">
      <c r="B28" s="11"/>
      <c r="C28" s="7"/>
      <c r="D28" s="7"/>
      <c r="E28" s="7"/>
      <c r="F28" s="82">
        <v>821000</v>
      </c>
      <c r="G28" s="94"/>
      <c r="H28" s="21" t="s">
        <v>13</v>
      </c>
      <c r="I28" s="117">
        <f t="shared" ref="I28" si="8">SUM(I29:I30)</f>
        <v>7000</v>
      </c>
      <c r="J28" s="117">
        <f t="shared" ref="J28" si="9">SUM(J29:J30)</f>
        <v>7000</v>
      </c>
      <c r="K28" s="113">
        <f>SUM(K29:K30)</f>
        <v>0</v>
      </c>
      <c r="L28" s="200">
        <f>SUM(L29:L30)</f>
        <v>0</v>
      </c>
      <c r="M28" s="117">
        <f>SUM(M29:M30)</f>
        <v>0</v>
      </c>
      <c r="N28" s="303">
        <f>SUM(N29:N30)</f>
        <v>0</v>
      </c>
      <c r="O28" s="350">
        <f t="shared" si="2"/>
        <v>0</v>
      </c>
    </row>
    <row r="29" spans="2:15" ht="12.95" customHeight="1" x14ac:dyDescent="0.2">
      <c r="B29" s="9"/>
      <c r="C29" s="10"/>
      <c r="D29" s="10"/>
      <c r="E29" s="10"/>
      <c r="F29" s="83">
        <v>821200</v>
      </c>
      <c r="G29" s="95"/>
      <c r="H29" s="20" t="s">
        <v>14</v>
      </c>
      <c r="I29" s="118">
        <v>0</v>
      </c>
      <c r="J29" s="118">
        <v>0</v>
      </c>
      <c r="K29" s="112">
        <v>0</v>
      </c>
      <c r="L29" s="144"/>
      <c r="M29" s="118"/>
      <c r="N29" s="317">
        <f t="shared" ref="N29:N30" si="10">SUM(L29:M29)</f>
        <v>0</v>
      </c>
      <c r="O29" s="351" t="str">
        <f t="shared" si="2"/>
        <v/>
      </c>
    </row>
    <row r="30" spans="2:15" ht="12.95" customHeight="1" x14ac:dyDescent="0.2">
      <c r="B30" s="9"/>
      <c r="C30" s="10"/>
      <c r="D30" s="10"/>
      <c r="E30" s="10"/>
      <c r="F30" s="83">
        <v>821300</v>
      </c>
      <c r="G30" s="95"/>
      <c r="H30" s="20" t="s">
        <v>15</v>
      </c>
      <c r="I30" s="118">
        <v>7000</v>
      </c>
      <c r="J30" s="118">
        <v>7000</v>
      </c>
      <c r="K30" s="112"/>
      <c r="L30" s="144"/>
      <c r="M30" s="118"/>
      <c r="N30" s="317">
        <f t="shared" si="10"/>
        <v>0</v>
      </c>
      <c r="O30" s="351">
        <f t="shared" si="2"/>
        <v>0</v>
      </c>
    </row>
    <row r="31" spans="2:15" ht="12.95" customHeight="1" x14ac:dyDescent="0.2">
      <c r="B31" s="9"/>
      <c r="C31" s="10"/>
      <c r="D31" s="10"/>
      <c r="E31" s="10"/>
      <c r="F31" s="83"/>
      <c r="G31" s="95"/>
      <c r="H31" s="20"/>
      <c r="I31" s="118"/>
      <c r="J31" s="118"/>
      <c r="K31" s="112"/>
      <c r="L31" s="144"/>
      <c r="M31" s="118"/>
      <c r="N31" s="304"/>
      <c r="O31" s="351" t="str">
        <f t="shared" si="2"/>
        <v/>
      </c>
    </row>
    <row r="32" spans="2:15" s="1" customFormat="1" ht="12.95" customHeight="1" x14ac:dyDescent="0.25">
      <c r="B32" s="11"/>
      <c r="C32" s="7"/>
      <c r="D32" s="7"/>
      <c r="E32" s="7"/>
      <c r="F32" s="82"/>
      <c r="G32" s="94"/>
      <c r="H32" s="21" t="s">
        <v>16</v>
      </c>
      <c r="I32" s="117">
        <v>13</v>
      </c>
      <c r="J32" s="117">
        <v>13</v>
      </c>
      <c r="K32" s="113"/>
      <c r="L32" s="200"/>
      <c r="M32" s="117"/>
      <c r="N32" s="303"/>
      <c r="O32" s="351"/>
    </row>
    <row r="33" spans="2:15" s="1" customFormat="1" ht="12.95" customHeight="1" x14ac:dyDescent="0.25">
      <c r="B33" s="11"/>
      <c r="C33" s="7"/>
      <c r="D33" s="7"/>
      <c r="E33" s="7"/>
      <c r="F33" s="82"/>
      <c r="G33" s="94"/>
      <c r="H33" s="7" t="s">
        <v>25</v>
      </c>
      <c r="I33" s="149">
        <f t="shared" ref="I33:K33" si="11">I8+I13+I16+I28</f>
        <v>585530</v>
      </c>
      <c r="J33" s="13">
        <f t="shared" si="11"/>
        <v>585530</v>
      </c>
      <c r="K33" s="80">
        <f t="shared" si="11"/>
        <v>0</v>
      </c>
      <c r="L33" s="152">
        <f>L8+L13+L16+L28</f>
        <v>0</v>
      </c>
      <c r="M33" s="13">
        <f>M8+M13+M16+M28</f>
        <v>0</v>
      </c>
      <c r="N33" s="303">
        <f>N8+N13+N16+N28</f>
        <v>0</v>
      </c>
      <c r="O33" s="350">
        <f>IF(J33=0,"",N33/J33*100)</f>
        <v>0</v>
      </c>
    </row>
    <row r="34" spans="2:15" s="1" customFormat="1" ht="12.95" customHeight="1" x14ac:dyDescent="0.25">
      <c r="B34" s="11"/>
      <c r="C34" s="7"/>
      <c r="D34" s="7"/>
      <c r="E34" s="7"/>
      <c r="F34" s="82"/>
      <c r="G34" s="94"/>
      <c r="H34" s="7" t="s">
        <v>17</v>
      </c>
      <c r="I34" s="13">
        <f t="shared" ref="I34:K34" si="12">I33</f>
        <v>585530</v>
      </c>
      <c r="J34" s="13">
        <f t="shared" si="12"/>
        <v>585530</v>
      </c>
      <c r="K34" s="80">
        <f t="shared" si="12"/>
        <v>0</v>
      </c>
      <c r="L34" s="152">
        <f t="shared" ref="L34:N35" si="13">L33</f>
        <v>0</v>
      </c>
      <c r="M34" s="13">
        <f t="shared" si="13"/>
        <v>0</v>
      </c>
      <c r="N34" s="303">
        <f t="shared" si="13"/>
        <v>0</v>
      </c>
      <c r="O34" s="350">
        <f>IF(J34=0,"",N34/J34*100)</f>
        <v>0</v>
      </c>
    </row>
    <row r="35" spans="2:15" s="1" customFormat="1" ht="12.95" customHeight="1" x14ac:dyDescent="0.25">
      <c r="B35" s="11"/>
      <c r="C35" s="7"/>
      <c r="D35" s="7"/>
      <c r="E35" s="7"/>
      <c r="F35" s="82"/>
      <c r="G35" s="94"/>
      <c r="H35" s="7" t="s">
        <v>18</v>
      </c>
      <c r="I35" s="13">
        <f t="shared" ref="I35:K35" si="14">I34</f>
        <v>585530</v>
      </c>
      <c r="J35" s="13">
        <f t="shared" si="14"/>
        <v>585530</v>
      </c>
      <c r="K35" s="80">
        <f t="shared" si="14"/>
        <v>0</v>
      </c>
      <c r="L35" s="152">
        <f t="shared" si="13"/>
        <v>0</v>
      </c>
      <c r="M35" s="13">
        <f t="shared" si="13"/>
        <v>0</v>
      </c>
      <c r="N35" s="303">
        <f t="shared" si="13"/>
        <v>0</v>
      </c>
      <c r="O35" s="350">
        <f>IF(J35=0,"",N35/J35*100)</f>
        <v>0</v>
      </c>
    </row>
    <row r="36" spans="2:15" ht="12.95" customHeight="1" thickBot="1" x14ac:dyDescent="0.25">
      <c r="B36" s="14"/>
      <c r="C36" s="15"/>
      <c r="D36" s="15"/>
      <c r="E36" s="15"/>
      <c r="F36" s="84"/>
      <c r="G36" s="96"/>
      <c r="H36" s="15"/>
      <c r="I36" s="26"/>
      <c r="J36" s="26"/>
      <c r="K36" s="294"/>
      <c r="L36" s="153"/>
      <c r="M36" s="26"/>
      <c r="N36" s="318"/>
      <c r="O36" s="352"/>
    </row>
    <row r="37" spans="2:15" ht="12.95" customHeight="1" x14ac:dyDescent="0.2">
      <c r="F37" s="85"/>
      <c r="G37" s="97"/>
      <c r="N37" s="126"/>
    </row>
    <row r="38" spans="2:15" ht="12.95" customHeight="1" x14ac:dyDescent="0.2">
      <c r="F38" s="85"/>
      <c r="G38" s="97"/>
      <c r="N38" s="126"/>
    </row>
    <row r="39" spans="2:15" ht="12.95" customHeight="1" x14ac:dyDescent="0.2">
      <c r="F39" s="85"/>
      <c r="G39" s="97"/>
      <c r="N39" s="126"/>
    </row>
    <row r="40" spans="2:15" ht="12.95" customHeight="1" x14ac:dyDescent="0.2">
      <c r="F40" s="85"/>
      <c r="G40" s="97"/>
      <c r="N40" s="126"/>
    </row>
    <row r="41" spans="2:15" ht="12.95" customHeight="1" x14ac:dyDescent="0.2">
      <c r="F41" s="85"/>
      <c r="G41" s="97"/>
      <c r="N41" s="126"/>
    </row>
    <row r="42" spans="2:15" ht="12.95" customHeight="1" x14ac:dyDescent="0.2">
      <c r="F42" s="85"/>
      <c r="G42" s="97"/>
      <c r="N42" s="126"/>
    </row>
    <row r="43" spans="2:15" ht="12.95" customHeight="1" x14ac:dyDescent="0.2">
      <c r="F43" s="85"/>
      <c r="G43" s="97"/>
      <c r="N43" s="126"/>
    </row>
    <row r="44" spans="2:15" ht="12.95" customHeight="1" x14ac:dyDescent="0.2">
      <c r="F44" s="85"/>
      <c r="G44" s="97"/>
      <c r="N44" s="126"/>
    </row>
    <row r="45" spans="2:15" ht="12.95" customHeight="1" x14ac:dyDescent="0.2">
      <c r="F45" s="85"/>
      <c r="G45" s="97"/>
      <c r="N45" s="126"/>
    </row>
    <row r="46" spans="2:15" ht="12.95" customHeight="1" x14ac:dyDescent="0.2">
      <c r="F46" s="85"/>
      <c r="G46" s="97"/>
      <c r="N46" s="126"/>
    </row>
    <row r="47" spans="2:15" ht="12.95" customHeight="1" x14ac:dyDescent="0.2">
      <c r="F47" s="85"/>
      <c r="G47" s="97"/>
      <c r="N47" s="126"/>
    </row>
    <row r="48" spans="2:15" ht="12.95" customHeight="1" x14ac:dyDescent="0.2">
      <c r="F48" s="85"/>
      <c r="G48" s="97"/>
      <c r="N48" s="126"/>
    </row>
    <row r="49" spans="6:14" ht="12.95" customHeight="1" x14ac:dyDescent="0.2">
      <c r="F49" s="85"/>
      <c r="G49" s="97"/>
      <c r="N49" s="126"/>
    </row>
    <row r="50" spans="6:14" ht="12.95" customHeight="1" x14ac:dyDescent="0.2">
      <c r="F50" s="85"/>
      <c r="G50" s="97"/>
      <c r="N50" s="126"/>
    </row>
    <row r="51" spans="6:14" ht="12.95" customHeight="1" x14ac:dyDescent="0.2">
      <c r="F51" s="85"/>
      <c r="G51" s="97"/>
      <c r="N51" s="126"/>
    </row>
    <row r="52" spans="6:14" ht="12.95" customHeight="1" x14ac:dyDescent="0.2">
      <c r="F52" s="85"/>
      <c r="G52" s="97"/>
      <c r="N52" s="126"/>
    </row>
    <row r="53" spans="6:14" ht="12.95" customHeight="1" x14ac:dyDescent="0.2">
      <c r="F53" s="85"/>
      <c r="G53" s="97"/>
      <c r="N53" s="126"/>
    </row>
    <row r="54" spans="6:14" ht="12.95" customHeight="1" x14ac:dyDescent="0.2">
      <c r="F54" s="85"/>
      <c r="G54" s="97"/>
      <c r="N54" s="126"/>
    </row>
    <row r="55" spans="6:14" ht="12.95" customHeight="1" x14ac:dyDescent="0.2">
      <c r="F55" s="85"/>
      <c r="G55" s="97"/>
      <c r="N55" s="126"/>
    </row>
    <row r="56" spans="6:14" ht="12.95" customHeight="1" x14ac:dyDescent="0.2">
      <c r="F56" s="85"/>
      <c r="G56" s="97"/>
      <c r="N56" s="126"/>
    </row>
    <row r="57" spans="6:14" ht="12.95" customHeight="1" x14ac:dyDescent="0.2">
      <c r="F57" s="85"/>
      <c r="G57" s="97"/>
      <c r="N57" s="126"/>
    </row>
    <row r="58" spans="6:14" ht="12.95" customHeight="1" x14ac:dyDescent="0.2">
      <c r="F58" s="85"/>
      <c r="G58" s="97"/>
      <c r="N58" s="126"/>
    </row>
    <row r="59" spans="6:14" ht="12.95" customHeight="1" x14ac:dyDescent="0.2">
      <c r="F59" s="85"/>
      <c r="G59" s="97"/>
      <c r="N59" s="126"/>
    </row>
    <row r="60" spans="6:14" ht="17.100000000000001" customHeight="1" x14ac:dyDescent="0.2">
      <c r="F60" s="85"/>
      <c r="G60" s="97"/>
      <c r="N60" s="126"/>
    </row>
    <row r="61" spans="6:14" ht="14.25" x14ac:dyDescent="0.2">
      <c r="F61" s="85"/>
      <c r="G61" s="97"/>
      <c r="N61" s="126"/>
    </row>
    <row r="62" spans="6:14" ht="14.25" x14ac:dyDescent="0.2">
      <c r="F62" s="85"/>
      <c r="G62" s="97"/>
      <c r="N62" s="126"/>
    </row>
    <row r="63" spans="6:14" ht="14.25" x14ac:dyDescent="0.2">
      <c r="F63" s="85"/>
      <c r="G63" s="97"/>
      <c r="N63" s="126"/>
    </row>
    <row r="64" spans="6:14" ht="14.25" x14ac:dyDescent="0.2">
      <c r="F64" s="85"/>
      <c r="G64" s="97"/>
      <c r="N64" s="126"/>
    </row>
    <row r="65" spans="6:14" ht="14.25" x14ac:dyDescent="0.2">
      <c r="F65" s="85"/>
      <c r="G65" s="97"/>
      <c r="N65" s="126"/>
    </row>
    <row r="66" spans="6:14" ht="14.25" x14ac:dyDescent="0.2">
      <c r="F66" s="85"/>
      <c r="G66" s="97"/>
      <c r="N66" s="126"/>
    </row>
    <row r="67" spans="6:14" ht="14.25" x14ac:dyDescent="0.2">
      <c r="F67" s="85"/>
      <c r="G67" s="97"/>
      <c r="N67" s="126"/>
    </row>
    <row r="68" spans="6:14" ht="14.25" x14ac:dyDescent="0.2">
      <c r="F68" s="85"/>
      <c r="G68" s="97"/>
      <c r="N68" s="126"/>
    </row>
    <row r="69" spans="6:14" ht="14.25" x14ac:dyDescent="0.2">
      <c r="F69" s="85"/>
      <c r="G69" s="97"/>
      <c r="N69" s="126"/>
    </row>
    <row r="70" spans="6:14" ht="14.25" x14ac:dyDescent="0.2">
      <c r="F70" s="85"/>
      <c r="G70" s="97"/>
      <c r="N70" s="126"/>
    </row>
    <row r="71" spans="6:14" ht="14.25" x14ac:dyDescent="0.2">
      <c r="F71" s="85"/>
      <c r="G71" s="97"/>
      <c r="N71" s="126"/>
    </row>
    <row r="72" spans="6:14" ht="14.25" x14ac:dyDescent="0.2">
      <c r="F72" s="85"/>
      <c r="G72" s="97"/>
      <c r="N72" s="126"/>
    </row>
    <row r="73" spans="6:14" ht="14.25" x14ac:dyDescent="0.2">
      <c r="F73" s="85"/>
      <c r="G73" s="97"/>
      <c r="N73" s="126"/>
    </row>
    <row r="74" spans="6:14" ht="14.25" x14ac:dyDescent="0.2">
      <c r="F74" s="85"/>
      <c r="G74" s="85"/>
      <c r="N74" s="126"/>
    </row>
    <row r="75" spans="6:14" ht="14.25" x14ac:dyDescent="0.2">
      <c r="F75" s="85"/>
      <c r="G75" s="85"/>
      <c r="N75" s="126"/>
    </row>
    <row r="76" spans="6:14" ht="14.25" x14ac:dyDescent="0.2">
      <c r="F76" s="85"/>
      <c r="G76" s="85"/>
      <c r="N76" s="126"/>
    </row>
    <row r="77" spans="6:14" ht="14.25" x14ac:dyDescent="0.2">
      <c r="F77" s="85"/>
      <c r="G77" s="85"/>
      <c r="N77" s="126"/>
    </row>
    <row r="78" spans="6:14" ht="14.25" x14ac:dyDescent="0.2">
      <c r="F78" s="85"/>
      <c r="G78" s="85"/>
      <c r="N78" s="126"/>
    </row>
    <row r="79" spans="6:14" ht="14.25" x14ac:dyDescent="0.2">
      <c r="F79" s="85"/>
      <c r="G79" s="85"/>
      <c r="N79" s="126"/>
    </row>
    <row r="80" spans="6:14" ht="14.25" x14ac:dyDescent="0.2">
      <c r="F80" s="85"/>
      <c r="G80" s="85"/>
      <c r="N80" s="126"/>
    </row>
    <row r="81" spans="6:14" ht="14.25" x14ac:dyDescent="0.2">
      <c r="F81" s="85"/>
      <c r="G81" s="85"/>
      <c r="N81" s="126"/>
    </row>
    <row r="82" spans="6:14" ht="14.25" x14ac:dyDescent="0.2">
      <c r="F82" s="85"/>
      <c r="G82" s="85"/>
      <c r="N82" s="126"/>
    </row>
    <row r="83" spans="6:14" ht="14.25" x14ac:dyDescent="0.2">
      <c r="F83" s="85"/>
      <c r="G83" s="85"/>
      <c r="N83" s="126"/>
    </row>
    <row r="84" spans="6:14" ht="14.25" x14ac:dyDescent="0.2">
      <c r="F84" s="85"/>
      <c r="G84" s="85"/>
      <c r="N84" s="126"/>
    </row>
    <row r="85" spans="6:14" ht="14.25" x14ac:dyDescent="0.2">
      <c r="F85" s="85"/>
      <c r="G85" s="85"/>
      <c r="N85" s="126"/>
    </row>
    <row r="86" spans="6:14" ht="14.25" x14ac:dyDescent="0.2">
      <c r="F86" s="85"/>
      <c r="G86" s="85"/>
      <c r="N86" s="126"/>
    </row>
    <row r="87" spans="6:14" ht="14.25" x14ac:dyDescent="0.2">
      <c r="F87" s="85"/>
      <c r="G87" s="85"/>
      <c r="N87" s="126"/>
    </row>
    <row r="88" spans="6:14" ht="14.25" x14ac:dyDescent="0.2">
      <c r="F88" s="85"/>
      <c r="G88" s="85"/>
      <c r="N88" s="126"/>
    </row>
    <row r="89" spans="6:14" ht="14.25" x14ac:dyDescent="0.2">
      <c r="F89" s="85"/>
      <c r="G89" s="85"/>
      <c r="N89" s="126"/>
    </row>
    <row r="90" spans="6:14" ht="14.25" x14ac:dyDescent="0.2">
      <c r="F90" s="85"/>
      <c r="G90" s="85"/>
      <c r="N90" s="126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46"/>
  <sheetViews>
    <sheetView zoomScaleNormal="100" workbookViewId="0">
      <selection activeCell="N21" sqref="N21"/>
    </sheetView>
  </sheetViews>
  <sheetFormatPr defaultRowHeight="12.75" x14ac:dyDescent="0.2"/>
  <cols>
    <col min="1" max="1" width="15.7109375" style="29" customWidth="1"/>
    <col min="2" max="2" width="82.28515625" customWidth="1"/>
    <col min="3" max="6" width="18.7109375" customWidth="1"/>
  </cols>
  <sheetData>
    <row r="1" spans="1:6" ht="7.5" customHeight="1" x14ac:dyDescent="0.2"/>
    <row r="2" spans="1:6" ht="15.75" x14ac:dyDescent="0.25">
      <c r="A2" s="397" t="s">
        <v>490</v>
      </c>
      <c r="B2" s="398"/>
      <c r="C2" s="398"/>
      <c r="D2" s="398"/>
      <c r="E2" s="398"/>
      <c r="F2" s="398"/>
    </row>
    <row r="3" spans="1:6" ht="6.75" customHeight="1" x14ac:dyDescent="0.2"/>
    <row r="4" spans="1:6" s="32" customFormat="1" ht="12.75" customHeight="1" x14ac:dyDescent="0.2">
      <c r="A4" s="402" t="s">
        <v>214</v>
      </c>
      <c r="B4" s="402" t="s">
        <v>216</v>
      </c>
      <c r="C4" s="402" t="s">
        <v>489</v>
      </c>
      <c r="D4" s="399" t="s">
        <v>219</v>
      </c>
      <c r="E4" s="400"/>
      <c r="F4" s="401"/>
    </row>
    <row r="5" spans="1:6" s="32" customFormat="1" ht="57.75" customHeight="1" x14ac:dyDescent="0.2">
      <c r="A5" s="403"/>
      <c r="B5" s="403"/>
      <c r="C5" s="403"/>
      <c r="D5" s="62" t="s">
        <v>218</v>
      </c>
      <c r="E5" s="62" t="s">
        <v>249</v>
      </c>
      <c r="F5" s="62" t="s">
        <v>250</v>
      </c>
    </row>
    <row r="6" spans="1:6" s="32" customFormat="1" x14ac:dyDescent="0.2">
      <c r="A6" s="62">
        <v>1</v>
      </c>
      <c r="B6" s="63">
        <v>2</v>
      </c>
      <c r="C6" s="62" t="s">
        <v>220</v>
      </c>
      <c r="D6" s="62">
        <v>4</v>
      </c>
      <c r="E6" s="62">
        <v>5</v>
      </c>
      <c r="F6" s="62">
        <v>6</v>
      </c>
    </row>
    <row r="7" spans="1:6" ht="20.100000000000001" customHeight="1" x14ac:dyDescent="0.2">
      <c r="A7" s="59">
        <v>10010001</v>
      </c>
      <c r="B7" s="19" t="s">
        <v>92</v>
      </c>
      <c r="C7" s="58">
        <f>D7+E7+F7</f>
        <v>0</v>
      </c>
      <c r="D7" s="58">
        <f>'10'!N28-E7-F7</f>
        <v>0</v>
      </c>
      <c r="E7" s="58">
        <v>0</v>
      </c>
      <c r="F7" s="58">
        <v>0</v>
      </c>
    </row>
    <row r="8" spans="1:6" ht="20.100000000000001" customHeight="1" x14ac:dyDescent="0.2">
      <c r="A8" s="59">
        <v>11010001</v>
      </c>
      <c r="B8" s="19" t="s">
        <v>93</v>
      </c>
      <c r="C8" s="58">
        <f t="shared" ref="C8:C44" si="0">D8+E8+F8</f>
        <v>0</v>
      </c>
      <c r="D8" s="58">
        <f>'11'!N47-E8-F8</f>
        <v>-80000</v>
      </c>
      <c r="E8" s="58">
        <v>0</v>
      </c>
      <c r="F8" s="58">
        <v>80000</v>
      </c>
    </row>
    <row r="9" spans="1:6" ht="20.100000000000001" customHeight="1" x14ac:dyDescent="0.2">
      <c r="A9" s="59">
        <v>11010002</v>
      </c>
      <c r="B9" s="134" t="s">
        <v>365</v>
      </c>
      <c r="C9" s="58" t="e">
        <f t="shared" si="0"/>
        <v>#REF!</v>
      </c>
      <c r="D9" s="58" t="e">
        <f>#REF!-E9-F9</f>
        <v>#REF!</v>
      </c>
      <c r="E9" s="58">
        <v>0</v>
      </c>
      <c r="F9" s="58">
        <v>0</v>
      </c>
    </row>
    <row r="10" spans="1:6" ht="20.100000000000001" customHeight="1" x14ac:dyDescent="0.2">
      <c r="A10" s="59">
        <v>11010003</v>
      </c>
      <c r="B10" s="19" t="s">
        <v>334</v>
      </c>
      <c r="C10" s="58" t="e">
        <f t="shared" si="0"/>
        <v>#REF!</v>
      </c>
      <c r="D10" s="58" t="e">
        <f>#REF!-E10-F10</f>
        <v>#REF!</v>
      </c>
      <c r="E10" s="58">
        <v>0</v>
      </c>
      <c r="F10" s="58">
        <v>0</v>
      </c>
    </row>
    <row r="11" spans="1:6" ht="20.100000000000001" customHeight="1" x14ac:dyDescent="0.2">
      <c r="A11" s="59">
        <v>11010004</v>
      </c>
      <c r="B11" s="19" t="s">
        <v>333</v>
      </c>
      <c r="C11" s="58" t="e">
        <f t="shared" si="0"/>
        <v>#REF!</v>
      </c>
      <c r="D11" s="58" t="e">
        <f>#REF!-E11-F11</f>
        <v>#REF!</v>
      </c>
      <c r="E11" s="58">
        <v>0</v>
      </c>
      <c r="F11" s="58">
        <v>0</v>
      </c>
    </row>
    <row r="12" spans="1:6" ht="20.100000000000001" customHeight="1" x14ac:dyDescent="0.2">
      <c r="A12" s="59">
        <v>11010005</v>
      </c>
      <c r="B12" s="70" t="s">
        <v>256</v>
      </c>
      <c r="C12" s="58" t="e">
        <f t="shared" si="0"/>
        <v>#REF!</v>
      </c>
      <c r="D12" s="58" t="e">
        <f>#REF!-E12-F12</f>
        <v>#REF!</v>
      </c>
      <c r="E12" s="58">
        <v>0</v>
      </c>
      <c r="F12" s="58">
        <v>0</v>
      </c>
    </row>
    <row r="13" spans="1:6" ht="20.100000000000001" customHeight="1" x14ac:dyDescent="0.2">
      <c r="A13" s="59">
        <v>11010006</v>
      </c>
      <c r="B13" s="134" t="s">
        <v>353</v>
      </c>
      <c r="C13" s="58" t="e">
        <f t="shared" ref="C13" si="1">D13+E13+F13</f>
        <v>#REF!</v>
      </c>
      <c r="D13" s="58" t="e">
        <f>#REF!-E13-F13</f>
        <v>#REF!</v>
      </c>
      <c r="E13" s="58">
        <v>0</v>
      </c>
      <c r="F13" s="58">
        <v>0</v>
      </c>
    </row>
    <row r="14" spans="1:6" ht="20.100000000000001" customHeight="1" x14ac:dyDescent="0.2">
      <c r="A14" s="59">
        <v>12010001</v>
      </c>
      <c r="B14" s="19" t="s">
        <v>331</v>
      </c>
      <c r="C14" s="58">
        <f t="shared" si="0"/>
        <v>0</v>
      </c>
      <c r="D14" s="58">
        <f>'12'!N28-E14-F14</f>
        <v>0</v>
      </c>
      <c r="E14" s="58">
        <v>0</v>
      </c>
      <c r="F14" s="58">
        <v>0</v>
      </c>
    </row>
    <row r="15" spans="1:6" ht="20.100000000000001" customHeight="1" x14ac:dyDescent="0.2">
      <c r="A15" s="59">
        <v>13010001</v>
      </c>
      <c r="B15" s="134" t="s">
        <v>94</v>
      </c>
      <c r="C15" s="58">
        <f t="shared" si="0"/>
        <v>0</v>
      </c>
      <c r="D15" s="58">
        <f>'13'!N29-E15-F15</f>
        <v>0</v>
      </c>
      <c r="E15" s="58">
        <v>0</v>
      </c>
      <c r="F15" s="58">
        <v>0</v>
      </c>
    </row>
    <row r="16" spans="1:6" ht="20.100000000000001" customHeight="1" x14ac:dyDescent="0.2">
      <c r="A16" s="59">
        <v>14010001</v>
      </c>
      <c r="B16" s="134" t="s">
        <v>335</v>
      </c>
      <c r="C16" s="58">
        <f t="shared" si="0"/>
        <v>0</v>
      </c>
      <c r="D16" s="58">
        <f>'14'!N30-E16-F16</f>
        <v>0</v>
      </c>
      <c r="E16" s="58">
        <v>0</v>
      </c>
      <c r="F16" s="58">
        <v>0</v>
      </c>
    </row>
    <row r="17" spans="1:10" ht="20.100000000000001" customHeight="1" x14ac:dyDescent="0.2">
      <c r="A17" s="59">
        <v>14020003</v>
      </c>
      <c r="B17" s="134" t="s">
        <v>359</v>
      </c>
      <c r="C17" s="58" t="e">
        <f t="shared" si="0"/>
        <v>#REF!</v>
      </c>
      <c r="D17" s="58" t="e">
        <f>#REF!-E17-F17</f>
        <v>#REF!</v>
      </c>
      <c r="E17" s="58">
        <v>0</v>
      </c>
      <c r="F17" s="58">
        <v>0</v>
      </c>
    </row>
    <row r="18" spans="1:10" ht="20.100000000000001" customHeight="1" x14ac:dyDescent="0.2">
      <c r="A18" s="59">
        <v>14050001</v>
      </c>
      <c r="B18" s="134" t="s">
        <v>355</v>
      </c>
      <c r="C18" s="58" t="e">
        <f t="shared" si="0"/>
        <v>#REF!</v>
      </c>
      <c r="D18" s="58" t="e">
        <f>#REF!-E18-F18</f>
        <v>#REF!</v>
      </c>
      <c r="E18" s="58">
        <v>0</v>
      </c>
      <c r="F18" s="58">
        <v>0</v>
      </c>
      <c r="J18" t="s">
        <v>64</v>
      </c>
    </row>
    <row r="19" spans="1:10" ht="20.100000000000001" customHeight="1" x14ac:dyDescent="0.2">
      <c r="A19" s="59">
        <v>14050002</v>
      </c>
      <c r="B19" s="134" t="s">
        <v>356</v>
      </c>
      <c r="C19" s="58" t="e">
        <f t="shared" si="0"/>
        <v>#REF!</v>
      </c>
      <c r="D19" s="58" t="e">
        <f>#REF!-E19-F19</f>
        <v>#REF!</v>
      </c>
      <c r="E19" s="58">
        <v>0</v>
      </c>
      <c r="F19" s="58">
        <v>0</v>
      </c>
    </row>
    <row r="20" spans="1:10" ht="20.100000000000001" customHeight="1" x14ac:dyDescent="0.2">
      <c r="A20" s="59">
        <v>14060001</v>
      </c>
      <c r="B20" s="134" t="s">
        <v>357</v>
      </c>
      <c r="C20" s="58" t="e">
        <f t="shared" si="0"/>
        <v>#REF!</v>
      </c>
      <c r="D20" s="58" t="e">
        <f>#REF!-E20-F20</f>
        <v>#REF!</v>
      </c>
      <c r="E20" s="58">
        <v>0</v>
      </c>
      <c r="F20" s="58">
        <v>0</v>
      </c>
    </row>
    <row r="21" spans="1:10" ht="20.100000000000001" customHeight="1" x14ac:dyDescent="0.2">
      <c r="A21" s="59">
        <v>14070001</v>
      </c>
      <c r="B21" s="134" t="s">
        <v>472</v>
      </c>
      <c r="C21" s="58" t="e">
        <f t="shared" ref="C21" si="2">D21+E21+F21</f>
        <v>#REF!</v>
      </c>
      <c r="D21" s="58" t="e">
        <f>#REF!-E28-F28</f>
        <v>#REF!</v>
      </c>
      <c r="E21" s="58">
        <v>0</v>
      </c>
      <c r="F21" s="58">
        <v>0</v>
      </c>
    </row>
    <row r="22" spans="1:10" ht="20.100000000000001" customHeight="1" x14ac:dyDescent="0.2">
      <c r="A22" s="59">
        <v>15010001</v>
      </c>
      <c r="B22" s="134" t="s">
        <v>336</v>
      </c>
      <c r="C22" s="58">
        <f t="shared" si="0"/>
        <v>0</v>
      </c>
      <c r="D22" s="58">
        <f>'15'!N37-E22-F22</f>
        <v>0</v>
      </c>
      <c r="E22" s="58">
        <v>0</v>
      </c>
      <c r="F22" s="58">
        <v>0</v>
      </c>
    </row>
    <row r="23" spans="1:10" ht="20.100000000000001" customHeight="1" x14ac:dyDescent="0.2">
      <c r="A23" s="59">
        <v>16010001</v>
      </c>
      <c r="B23" s="134" t="s">
        <v>337</v>
      </c>
      <c r="C23" s="58">
        <f t="shared" si="0"/>
        <v>0</v>
      </c>
      <c r="D23" s="58">
        <f>'16'!N41-E23-F23</f>
        <v>0</v>
      </c>
      <c r="E23" s="58">
        <v>0</v>
      </c>
      <c r="F23" s="58">
        <v>0</v>
      </c>
    </row>
    <row r="24" spans="1:10" ht="20.100000000000001" customHeight="1" x14ac:dyDescent="0.2">
      <c r="A24" s="59">
        <v>17010001</v>
      </c>
      <c r="B24" s="134" t="s">
        <v>338</v>
      </c>
      <c r="C24" s="58">
        <f t="shared" si="0"/>
        <v>0</v>
      </c>
      <c r="D24" s="58">
        <f>'17'!N34-E24-F24</f>
        <v>0</v>
      </c>
      <c r="E24" s="58">
        <v>0</v>
      </c>
      <c r="F24" s="58">
        <v>0</v>
      </c>
    </row>
    <row r="25" spans="1:10" ht="20.100000000000001" customHeight="1" x14ac:dyDescent="0.2">
      <c r="A25" s="59">
        <v>18010001</v>
      </c>
      <c r="B25" s="134" t="s">
        <v>339</v>
      </c>
      <c r="C25" s="58">
        <f t="shared" si="0"/>
        <v>0</v>
      </c>
      <c r="D25" s="58">
        <f>'18'!N32-E25-F25</f>
        <v>-1980000</v>
      </c>
      <c r="E25" s="58">
        <f>1980000-759020</f>
        <v>1220980</v>
      </c>
      <c r="F25" s="58">
        <v>759020</v>
      </c>
    </row>
    <row r="26" spans="1:10" ht="20.100000000000001" customHeight="1" x14ac:dyDescent="0.2">
      <c r="A26" s="59">
        <v>19010001</v>
      </c>
      <c r="B26" s="134" t="s">
        <v>340</v>
      </c>
      <c r="C26" s="58">
        <f t="shared" si="0"/>
        <v>0</v>
      </c>
      <c r="D26" s="58">
        <f>'19'!N38-E26-F26</f>
        <v>-20000</v>
      </c>
      <c r="E26" s="58">
        <v>20000</v>
      </c>
      <c r="F26" s="58">
        <v>0</v>
      </c>
    </row>
    <row r="27" spans="1:10" ht="20.100000000000001" customHeight="1" x14ac:dyDescent="0.2">
      <c r="A27" s="59">
        <v>20010001</v>
      </c>
      <c r="B27" s="134" t="s">
        <v>341</v>
      </c>
      <c r="C27" s="58">
        <f t="shared" si="0"/>
        <v>0</v>
      </c>
      <c r="D27" s="58">
        <f>'20'!N43-E27-F27</f>
        <v>-20000</v>
      </c>
      <c r="E27" s="58">
        <v>0</v>
      </c>
      <c r="F27" s="58">
        <v>20000</v>
      </c>
    </row>
    <row r="28" spans="1:10" ht="20.100000000000001" customHeight="1" x14ac:dyDescent="0.2">
      <c r="A28" s="59">
        <v>20020002</v>
      </c>
      <c r="B28" s="134" t="s">
        <v>368</v>
      </c>
      <c r="C28" s="58" t="e">
        <f t="shared" si="0"/>
        <v>#REF!</v>
      </c>
      <c r="D28" s="58" t="e">
        <f>#REF!-E28-F28</f>
        <v>#REF!</v>
      </c>
      <c r="E28" s="58">
        <v>0</v>
      </c>
      <c r="F28" s="58">
        <v>0</v>
      </c>
    </row>
    <row r="29" spans="1:10" ht="20.100000000000001" customHeight="1" x14ac:dyDescent="0.2">
      <c r="A29" s="59">
        <v>20020003</v>
      </c>
      <c r="B29" s="134" t="s">
        <v>369</v>
      </c>
      <c r="C29" s="58" t="e">
        <f t="shared" si="0"/>
        <v>#REF!</v>
      </c>
      <c r="D29" s="58" t="e">
        <f>#REF!-E29-F29</f>
        <v>#REF!</v>
      </c>
      <c r="E29" s="58">
        <v>0</v>
      </c>
      <c r="F29" s="58">
        <v>0</v>
      </c>
    </row>
    <row r="30" spans="1:10" ht="20.100000000000001" customHeight="1" x14ac:dyDescent="0.2">
      <c r="A30" s="59">
        <v>20020004</v>
      </c>
      <c r="B30" s="134" t="s">
        <v>370</v>
      </c>
      <c r="C30" s="58" t="e">
        <f t="shared" si="0"/>
        <v>#REF!</v>
      </c>
      <c r="D30" s="58" t="e">
        <f>#REF!-E30-F30</f>
        <v>#REF!</v>
      </c>
      <c r="E30" s="58">
        <v>0</v>
      </c>
      <c r="F30" s="58">
        <v>0</v>
      </c>
    </row>
    <row r="31" spans="1:10" ht="20.100000000000001" customHeight="1" x14ac:dyDescent="0.2">
      <c r="A31" s="59">
        <v>20030001</v>
      </c>
      <c r="B31" s="134" t="s">
        <v>362</v>
      </c>
      <c r="C31" s="58" t="e">
        <f t="shared" si="0"/>
        <v>#REF!</v>
      </c>
      <c r="D31" s="58" t="e">
        <f>#REF!-E31-F31</f>
        <v>#REF!</v>
      </c>
      <c r="E31" s="58">
        <v>15000</v>
      </c>
      <c r="F31" s="58">
        <v>0</v>
      </c>
    </row>
    <row r="32" spans="1:10" ht="20.100000000000001" customHeight="1" x14ac:dyDescent="0.2">
      <c r="A32" s="59">
        <v>20030002</v>
      </c>
      <c r="B32" s="134" t="s">
        <v>371</v>
      </c>
      <c r="C32" s="58" t="e">
        <f t="shared" si="0"/>
        <v>#REF!</v>
      </c>
      <c r="D32" s="58" t="e">
        <f>#REF!-E32-F32</f>
        <v>#REF!</v>
      </c>
      <c r="E32" s="58">
        <v>0</v>
      </c>
      <c r="F32" s="58">
        <v>0</v>
      </c>
    </row>
    <row r="33" spans="1:6" ht="20.100000000000001" customHeight="1" x14ac:dyDescent="0.2">
      <c r="A33" s="59">
        <v>20030003</v>
      </c>
      <c r="B33" s="134" t="s">
        <v>372</v>
      </c>
      <c r="C33" s="58" t="e">
        <f t="shared" si="0"/>
        <v>#REF!</v>
      </c>
      <c r="D33" s="58" t="e">
        <f>#REF!-E33-F33</f>
        <v>#REF!</v>
      </c>
      <c r="E33" s="58">
        <v>0</v>
      </c>
      <c r="F33" s="58">
        <v>0</v>
      </c>
    </row>
    <row r="34" spans="1:6" ht="20.100000000000001" customHeight="1" x14ac:dyDescent="0.2">
      <c r="A34" s="59">
        <v>20030004</v>
      </c>
      <c r="B34" s="134" t="s">
        <v>373</v>
      </c>
      <c r="C34" s="58" t="e">
        <f t="shared" si="0"/>
        <v>#REF!</v>
      </c>
      <c r="D34" s="58" t="e">
        <f>#REF!-E34-F34</f>
        <v>#REF!</v>
      </c>
      <c r="E34" s="58">
        <v>0</v>
      </c>
      <c r="F34" s="58">
        <v>0</v>
      </c>
    </row>
    <row r="35" spans="1:6" ht="20.100000000000001" customHeight="1" x14ac:dyDescent="0.2">
      <c r="A35" s="59">
        <v>20030005</v>
      </c>
      <c r="B35" s="134" t="s">
        <v>376</v>
      </c>
      <c r="C35" s="58" t="e">
        <f t="shared" si="0"/>
        <v>#REF!</v>
      </c>
      <c r="D35" s="58" t="e">
        <f>#REF!-E35-F35</f>
        <v>#REF!</v>
      </c>
      <c r="E35" s="58">
        <v>0</v>
      </c>
      <c r="F35" s="58">
        <v>0</v>
      </c>
    </row>
    <row r="36" spans="1:6" ht="20.100000000000001" customHeight="1" x14ac:dyDescent="0.2">
      <c r="A36" s="59">
        <v>20030006</v>
      </c>
      <c r="B36" s="134" t="s">
        <v>374</v>
      </c>
      <c r="C36" s="58" t="e">
        <f t="shared" si="0"/>
        <v>#REF!</v>
      </c>
      <c r="D36" s="58" t="e">
        <f>#REF!-E36-F36</f>
        <v>#REF!</v>
      </c>
      <c r="E36" s="58">
        <v>0</v>
      </c>
      <c r="F36" s="58">
        <v>0</v>
      </c>
    </row>
    <row r="37" spans="1:6" ht="20.100000000000001" customHeight="1" x14ac:dyDescent="0.2">
      <c r="A37" s="59">
        <v>20030007</v>
      </c>
      <c r="B37" s="134" t="s">
        <v>375</v>
      </c>
      <c r="C37" s="58" t="e">
        <f t="shared" si="0"/>
        <v>#REF!</v>
      </c>
      <c r="D37" s="58" t="e">
        <f>#REF!-E37-F37</f>
        <v>#REF!</v>
      </c>
      <c r="E37" s="58">
        <v>0</v>
      </c>
      <c r="F37" s="58">
        <v>0</v>
      </c>
    </row>
    <row r="38" spans="1:6" ht="20.100000000000001" customHeight="1" x14ac:dyDescent="0.2">
      <c r="A38" s="59">
        <v>21010001</v>
      </c>
      <c r="B38" s="134" t="s">
        <v>342</v>
      </c>
      <c r="C38" s="58">
        <f t="shared" si="0"/>
        <v>0</v>
      </c>
      <c r="D38" s="58">
        <f>'21'!N31-E38-F38</f>
        <v>0</v>
      </c>
      <c r="E38" s="58">
        <v>0</v>
      </c>
      <c r="F38" s="58">
        <v>0</v>
      </c>
    </row>
    <row r="39" spans="1:6" ht="20.100000000000001" customHeight="1" x14ac:dyDescent="0.2">
      <c r="A39" s="59">
        <v>22010001</v>
      </c>
      <c r="B39" s="134" t="s">
        <v>354</v>
      </c>
      <c r="C39" s="58">
        <f t="shared" si="0"/>
        <v>0</v>
      </c>
      <c r="D39" s="58">
        <f>'22'!N28-E39-F39</f>
        <v>0</v>
      </c>
      <c r="E39" s="58">
        <v>0</v>
      </c>
      <c r="F39" s="58">
        <v>0</v>
      </c>
    </row>
    <row r="40" spans="1:6" ht="20.100000000000001" customHeight="1" x14ac:dyDescent="0.2">
      <c r="A40" s="59">
        <v>23010001</v>
      </c>
      <c r="B40" s="134" t="s">
        <v>352</v>
      </c>
      <c r="C40" s="58">
        <f t="shared" si="0"/>
        <v>0</v>
      </c>
      <c r="D40" s="58">
        <f>'23'!N32-E40-F40</f>
        <v>-45000</v>
      </c>
      <c r="E40" s="58">
        <v>45000</v>
      </c>
      <c r="F40" s="58">
        <v>0</v>
      </c>
    </row>
    <row r="41" spans="1:6" ht="20.100000000000001" customHeight="1" x14ac:dyDescent="0.2">
      <c r="A41" s="59">
        <v>24010001</v>
      </c>
      <c r="B41" s="19" t="s">
        <v>95</v>
      </c>
      <c r="C41" s="58">
        <f t="shared" si="0"/>
        <v>0</v>
      </c>
      <c r="D41" s="58">
        <f>'24'!N28-E41-F41</f>
        <v>0</v>
      </c>
      <c r="E41" s="58">
        <v>0</v>
      </c>
      <c r="F41" s="58">
        <v>0</v>
      </c>
    </row>
    <row r="42" spans="1:6" ht="20.100000000000001" customHeight="1" x14ac:dyDescent="0.2">
      <c r="A42" s="59">
        <v>26010001</v>
      </c>
      <c r="B42" s="19" t="s">
        <v>96</v>
      </c>
      <c r="C42" s="58">
        <f t="shared" si="0"/>
        <v>0</v>
      </c>
      <c r="D42" s="58">
        <f>'25'!N28-E42-F42</f>
        <v>0</v>
      </c>
      <c r="E42" s="58">
        <v>0</v>
      </c>
      <c r="F42" s="58">
        <v>0</v>
      </c>
    </row>
    <row r="43" spans="1:6" ht="20.100000000000001" customHeight="1" x14ac:dyDescent="0.2">
      <c r="A43" s="59">
        <v>27010001</v>
      </c>
      <c r="B43" s="134" t="s">
        <v>358</v>
      </c>
      <c r="C43" s="58">
        <f t="shared" si="0"/>
        <v>0</v>
      </c>
      <c r="D43" s="58">
        <f>'26'!N28-E43-F43</f>
        <v>0</v>
      </c>
      <c r="E43" s="58">
        <v>0</v>
      </c>
      <c r="F43" s="58">
        <v>0</v>
      </c>
    </row>
    <row r="44" spans="1:6" ht="20.100000000000001" customHeight="1" x14ac:dyDescent="0.2">
      <c r="A44" s="59">
        <v>28010001</v>
      </c>
      <c r="B44" s="19" t="s">
        <v>97</v>
      </c>
      <c r="C44" s="58">
        <f t="shared" si="0"/>
        <v>0</v>
      </c>
      <c r="D44" s="58">
        <f>'27'!N28-E44-F44</f>
        <v>0</v>
      </c>
      <c r="E44" s="58">
        <v>0</v>
      </c>
      <c r="F44" s="58">
        <v>0</v>
      </c>
    </row>
    <row r="45" spans="1:6" s="32" customFormat="1" ht="20.100000000000001" customHeight="1" x14ac:dyDescent="0.2">
      <c r="A45" s="42"/>
      <c r="B45" s="60" t="s">
        <v>217</v>
      </c>
      <c r="C45" s="61" t="e">
        <f>SUM(C7:C44)</f>
        <v>#REF!</v>
      </c>
      <c r="D45" s="61" t="e">
        <f>SUM(D7:D44)</f>
        <v>#REF!</v>
      </c>
      <c r="E45" s="61">
        <f>SUM(E7:E44)</f>
        <v>1300980</v>
      </c>
      <c r="F45" s="61">
        <f>SUM(F7:F44)</f>
        <v>859020</v>
      </c>
    </row>
    <row r="46" spans="1:6" ht="18" customHeight="1" x14ac:dyDescent="0.2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33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7"/>
  <dimension ref="A1:H38"/>
  <sheetViews>
    <sheetView zoomScaleNormal="100" workbookViewId="0">
      <selection activeCell="N21" sqref="N21"/>
    </sheetView>
  </sheetViews>
  <sheetFormatPr defaultRowHeight="15" customHeight="1" x14ac:dyDescent="0.2"/>
  <cols>
    <col min="2" max="2" width="46.7109375" customWidth="1"/>
    <col min="3" max="3" width="18" customWidth="1"/>
    <col min="4" max="4" width="12.42578125" customWidth="1"/>
    <col min="7" max="8" width="15.7109375" customWidth="1"/>
    <col min="9" max="9" width="8.7109375" customWidth="1"/>
    <col min="258" max="258" width="46.7109375" customWidth="1"/>
    <col min="259" max="259" width="18" customWidth="1"/>
    <col min="260" max="260" width="12.42578125" customWidth="1"/>
    <col min="263" max="264" width="15.7109375" customWidth="1"/>
    <col min="265" max="265" width="8.7109375" customWidth="1"/>
    <col min="514" max="514" width="46.7109375" customWidth="1"/>
    <col min="515" max="515" width="18" customWidth="1"/>
    <col min="516" max="516" width="12.42578125" customWidth="1"/>
    <col min="519" max="520" width="15.7109375" customWidth="1"/>
    <col min="521" max="521" width="8.7109375" customWidth="1"/>
    <col min="770" max="770" width="46.7109375" customWidth="1"/>
    <col min="771" max="771" width="18" customWidth="1"/>
    <col min="772" max="772" width="12.42578125" customWidth="1"/>
    <col min="775" max="776" width="15.7109375" customWidth="1"/>
    <col min="777" max="777" width="8.7109375" customWidth="1"/>
    <col min="1026" max="1026" width="46.7109375" customWidth="1"/>
    <col min="1027" max="1027" width="18" customWidth="1"/>
    <col min="1028" max="1028" width="12.42578125" customWidth="1"/>
    <col min="1031" max="1032" width="15.7109375" customWidth="1"/>
    <col min="1033" max="1033" width="8.7109375" customWidth="1"/>
    <col min="1282" max="1282" width="46.7109375" customWidth="1"/>
    <col min="1283" max="1283" width="18" customWidth="1"/>
    <col min="1284" max="1284" width="12.42578125" customWidth="1"/>
    <col min="1287" max="1288" width="15.7109375" customWidth="1"/>
    <col min="1289" max="1289" width="8.7109375" customWidth="1"/>
    <col min="1538" max="1538" width="46.7109375" customWidth="1"/>
    <col min="1539" max="1539" width="18" customWidth="1"/>
    <col min="1540" max="1540" width="12.42578125" customWidth="1"/>
    <col min="1543" max="1544" width="15.7109375" customWidth="1"/>
    <col min="1545" max="1545" width="8.7109375" customWidth="1"/>
    <col min="1794" max="1794" width="46.7109375" customWidth="1"/>
    <col min="1795" max="1795" width="18" customWidth="1"/>
    <col min="1796" max="1796" width="12.42578125" customWidth="1"/>
    <col min="1799" max="1800" width="15.7109375" customWidth="1"/>
    <col min="1801" max="1801" width="8.7109375" customWidth="1"/>
    <col min="2050" max="2050" width="46.7109375" customWidth="1"/>
    <col min="2051" max="2051" width="18" customWidth="1"/>
    <col min="2052" max="2052" width="12.42578125" customWidth="1"/>
    <col min="2055" max="2056" width="15.7109375" customWidth="1"/>
    <col min="2057" max="2057" width="8.7109375" customWidth="1"/>
    <col min="2306" max="2306" width="46.7109375" customWidth="1"/>
    <col min="2307" max="2307" width="18" customWidth="1"/>
    <col min="2308" max="2308" width="12.42578125" customWidth="1"/>
    <col min="2311" max="2312" width="15.7109375" customWidth="1"/>
    <col min="2313" max="2313" width="8.7109375" customWidth="1"/>
    <col min="2562" max="2562" width="46.7109375" customWidth="1"/>
    <col min="2563" max="2563" width="18" customWidth="1"/>
    <col min="2564" max="2564" width="12.42578125" customWidth="1"/>
    <col min="2567" max="2568" width="15.7109375" customWidth="1"/>
    <col min="2569" max="2569" width="8.7109375" customWidth="1"/>
    <col min="2818" max="2818" width="46.7109375" customWidth="1"/>
    <col min="2819" max="2819" width="18" customWidth="1"/>
    <col min="2820" max="2820" width="12.42578125" customWidth="1"/>
    <col min="2823" max="2824" width="15.7109375" customWidth="1"/>
    <col min="2825" max="2825" width="8.7109375" customWidth="1"/>
    <col min="3074" max="3074" width="46.7109375" customWidth="1"/>
    <col min="3075" max="3075" width="18" customWidth="1"/>
    <col min="3076" max="3076" width="12.42578125" customWidth="1"/>
    <col min="3079" max="3080" width="15.7109375" customWidth="1"/>
    <col min="3081" max="3081" width="8.7109375" customWidth="1"/>
    <col min="3330" max="3330" width="46.7109375" customWidth="1"/>
    <col min="3331" max="3331" width="18" customWidth="1"/>
    <col min="3332" max="3332" width="12.42578125" customWidth="1"/>
    <col min="3335" max="3336" width="15.7109375" customWidth="1"/>
    <col min="3337" max="3337" width="8.7109375" customWidth="1"/>
    <col min="3586" max="3586" width="46.7109375" customWidth="1"/>
    <col min="3587" max="3587" width="18" customWidth="1"/>
    <col min="3588" max="3588" width="12.42578125" customWidth="1"/>
    <col min="3591" max="3592" width="15.7109375" customWidth="1"/>
    <col min="3593" max="3593" width="8.7109375" customWidth="1"/>
    <col min="3842" max="3842" width="46.7109375" customWidth="1"/>
    <col min="3843" max="3843" width="18" customWidth="1"/>
    <col min="3844" max="3844" width="12.42578125" customWidth="1"/>
    <col min="3847" max="3848" width="15.7109375" customWidth="1"/>
    <col min="3849" max="3849" width="8.7109375" customWidth="1"/>
    <col min="4098" max="4098" width="46.7109375" customWidth="1"/>
    <col min="4099" max="4099" width="18" customWidth="1"/>
    <col min="4100" max="4100" width="12.42578125" customWidth="1"/>
    <col min="4103" max="4104" width="15.7109375" customWidth="1"/>
    <col min="4105" max="4105" width="8.7109375" customWidth="1"/>
    <col min="4354" max="4354" width="46.7109375" customWidth="1"/>
    <col min="4355" max="4355" width="18" customWidth="1"/>
    <col min="4356" max="4356" width="12.42578125" customWidth="1"/>
    <col min="4359" max="4360" width="15.7109375" customWidth="1"/>
    <col min="4361" max="4361" width="8.7109375" customWidth="1"/>
    <col min="4610" max="4610" width="46.7109375" customWidth="1"/>
    <col min="4611" max="4611" width="18" customWidth="1"/>
    <col min="4612" max="4612" width="12.42578125" customWidth="1"/>
    <col min="4615" max="4616" width="15.7109375" customWidth="1"/>
    <col min="4617" max="4617" width="8.7109375" customWidth="1"/>
    <col min="4866" max="4866" width="46.7109375" customWidth="1"/>
    <col min="4867" max="4867" width="18" customWidth="1"/>
    <col min="4868" max="4868" width="12.42578125" customWidth="1"/>
    <col min="4871" max="4872" width="15.7109375" customWidth="1"/>
    <col min="4873" max="4873" width="8.7109375" customWidth="1"/>
    <col min="5122" max="5122" width="46.7109375" customWidth="1"/>
    <col min="5123" max="5123" width="18" customWidth="1"/>
    <col min="5124" max="5124" width="12.42578125" customWidth="1"/>
    <col min="5127" max="5128" width="15.7109375" customWidth="1"/>
    <col min="5129" max="5129" width="8.7109375" customWidth="1"/>
    <col min="5378" max="5378" width="46.7109375" customWidth="1"/>
    <col min="5379" max="5379" width="18" customWidth="1"/>
    <col min="5380" max="5380" width="12.42578125" customWidth="1"/>
    <col min="5383" max="5384" width="15.7109375" customWidth="1"/>
    <col min="5385" max="5385" width="8.7109375" customWidth="1"/>
    <col min="5634" max="5634" width="46.7109375" customWidth="1"/>
    <col min="5635" max="5635" width="18" customWidth="1"/>
    <col min="5636" max="5636" width="12.42578125" customWidth="1"/>
    <col min="5639" max="5640" width="15.7109375" customWidth="1"/>
    <col min="5641" max="5641" width="8.7109375" customWidth="1"/>
    <col min="5890" max="5890" width="46.7109375" customWidth="1"/>
    <col min="5891" max="5891" width="18" customWidth="1"/>
    <col min="5892" max="5892" width="12.42578125" customWidth="1"/>
    <col min="5895" max="5896" width="15.7109375" customWidth="1"/>
    <col min="5897" max="5897" width="8.7109375" customWidth="1"/>
    <col min="6146" max="6146" width="46.7109375" customWidth="1"/>
    <col min="6147" max="6147" width="18" customWidth="1"/>
    <col min="6148" max="6148" width="12.42578125" customWidth="1"/>
    <col min="6151" max="6152" width="15.7109375" customWidth="1"/>
    <col min="6153" max="6153" width="8.7109375" customWidth="1"/>
    <col min="6402" max="6402" width="46.7109375" customWidth="1"/>
    <col min="6403" max="6403" width="18" customWidth="1"/>
    <col min="6404" max="6404" width="12.42578125" customWidth="1"/>
    <col min="6407" max="6408" width="15.7109375" customWidth="1"/>
    <col min="6409" max="6409" width="8.7109375" customWidth="1"/>
    <col min="6658" max="6658" width="46.7109375" customWidth="1"/>
    <col min="6659" max="6659" width="18" customWidth="1"/>
    <col min="6660" max="6660" width="12.42578125" customWidth="1"/>
    <col min="6663" max="6664" width="15.7109375" customWidth="1"/>
    <col min="6665" max="6665" width="8.7109375" customWidth="1"/>
    <col min="6914" max="6914" width="46.7109375" customWidth="1"/>
    <col min="6915" max="6915" width="18" customWidth="1"/>
    <col min="6916" max="6916" width="12.42578125" customWidth="1"/>
    <col min="6919" max="6920" width="15.7109375" customWidth="1"/>
    <col min="6921" max="6921" width="8.7109375" customWidth="1"/>
    <col min="7170" max="7170" width="46.7109375" customWidth="1"/>
    <col min="7171" max="7171" width="18" customWidth="1"/>
    <col min="7172" max="7172" width="12.42578125" customWidth="1"/>
    <col min="7175" max="7176" width="15.7109375" customWidth="1"/>
    <col min="7177" max="7177" width="8.7109375" customWidth="1"/>
    <col min="7426" max="7426" width="46.7109375" customWidth="1"/>
    <col min="7427" max="7427" width="18" customWidth="1"/>
    <col min="7428" max="7428" width="12.42578125" customWidth="1"/>
    <col min="7431" max="7432" width="15.7109375" customWidth="1"/>
    <col min="7433" max="7433" width="8.7109375" customWidth="1"/>
    <col min="7682" max="7682" width="46.7109375" customWidth="1"/>
    <col min="7683" max="7683" width="18" customWidth="1"/>
    <col min="7684" max="7684" width="12.42578125" customWidth="1"/>
    <col min="7687" max="7688" width="15.7109375" customWidth="1"/>
    <col min="7689" max="7689" width="8.7109375" customWidth="1"/>
    <col min="7938" max="7938" width="46.7109375" customWidth="1"/>
    <col min="7939" max="7939" width="18" customWidth="1"/>
    <col min="7940" max="7940" width="12.42578125" customWidth="1"/>
    <col min="7943" max="7944" width="15.7109375" customWidth="1"/>
    <col min="7945" max="7945" width="8.7109375" customWidth="1"/>
    <col min="8194" max="8194" width="46.7109375" customWidth="1"/>
    <col min="8195" max="8195" width="18" customWidth="1"/>
    <col min="8196" max="8196" width="12.42578125" customWidth="1"/>
    <col min="8199" max="8200" width="15.7109375" customWidth="1"/>
    <col min="8201" max="8201" width="8.7109375" customWidth="1"/>
    <col min="8450" max="8450" width="46.7109375" customWidth="1"/>
    <col min="8451" max="8451" width="18" customWidth="1"/>
    <col min="8452" max="8452" width="12.42578125" customWidth="1"/>
    <col min="8455" max="8456" width="15.7109375" customWidth="1"/>
    <col min="8457" max="8457" width="8.7109375" customWidth="1"/>
    <col min="8706" max="8706" width="46.7109375" customWidth="1"/>
    <col min="8707" max="8707" width="18" customWidth="1"/>
    <col min="8708" max="8708" width="12.42578125" customWidth="1"/>
    <col min="8711" max="8712" width="15.7109375" customWidth="1"/>
    <col min="8713" max="8713" width="8.7109375" customWidth="1"/>
    <col min="8962" max="8962" width="46.7109375" customWidth="1"/>
    <col min="8963" max="8963" width="18" customWidth="1"/>
    <col min="8964" max="8964" width="12.42578125" customWidth="1"/>
    <col min="8967" max="8968" width="15.7109375" customWidth="1"/>
    <col min="8969" max="8969" width="8.7109375" customWidth="1"/>
    <col min="9218" max="9218" width="46.7109375" customWidth="1"/>
    <col min="9219" max="9219" width="18" customWidth="1"/>
    <col min="9220" max="9220" width="12.42578125" customWidth="1"/>
    <col min="9223" max="9224" width="15.7109375" customWidth="1"/>
    <col min="9225" max="9225" width="8.7109375" customWidth="1"/>
    <col min="9474" max="9474" width="46.7109375" customWidth="1"/>
    <col min="9475" max="9475" width="18" customWidth="1"/>
    <col min="9476" max="9476" width="12.42578125" customWidth="1"/>
    <col min="9479" max="9480" width="15.7109375" customWidth="1"/>
    <col min="9481" max="9481" width="8.7109375" customWidth="1"/>
    <col min="9730" max="9730" width="46.7109375" customWidth="1"/>
    <col min="9731" max="9731" width="18" customWidth="1"/>
    <col min="9732" max="9732" width="12.42578125" customWidth="1"/>
    <col min="9735" max="9736" width="15.7109375" customWidth="1"/>
    <col min="9737" max="9737" width="8.7109375" customWidth="1"/>
    <col min="9986" max="9986" width="46.7109375" customWidth="1"/>
    <col min="9987" max="9987" width="18" customWidth="1"/>
    <col min="9988" max="9988" width="12.42578125" customWidth="1"/>
    <col min="9991" max="9992" width="15.7109375" customWidth="1"/>
    <col min="9993" max="9993" width="8.7109375" customWidth="1"/>
    <col min="10242" max="10242" width="46.7109375" customWidth="1"/>
    <col min="10243" max="10243" width="18" customWidth="1"/>
    <col min="10244" max="10244" width="12.42578125" customWidth="1"/>
    <col min="10247" max="10248" width="15.7109375" customWidth="1"/>
    <col min="10249" max="10249" width="8.7109375" customWidth="1"/>
    <col min="10498" max="10498" width="46.7109375" customWidth="1"/>
    <col min="10499" max="10499" width="18" customWidth="1"/>
    <col min="10500" max="10500" width="12.42578125" customWidth="1"/>
    <col min="10503" max="10504" width="15.7109375" customWidth="1"/>
    <col min="10505" max="10505" width="8.7109375" customWidth="1"/>
    <col min="10754" max="10754" width="46.7109375" customWidth="1"/>
    <col min="10755" max="10755" width="18" customWidth="1"/>
    <col min="10756" max="10756" width="12.42578125" customWidth="1"/>
    <col min="10759" max="10760" width="15.7109375" customWidth="1"/>
    <col min="10761" max="10761" width="8.7109375" customWidth="1"/>
    <col min="11010" max="11010" width="46.7109375" customWidth="1"/>
    <col min="11011" max="11011" width="18" customWidth="1"/>
    <col min="11012" max="11012" width="12.42578125" customWidth="1"/>
    <col min="11015" max="11016" width="15.7109375" customWidth="1"/>
    <col min="11017" max="11017" width="8.7109375" customWidth="1"/>
    <col min="11266" max="11266" width="46.7109375" customWidth="1"/>
    <col min="11267" max="11267" width="18" customWidth="1"/>
    <col min="11268" max="11268" width="12.42578125" customWidth="1"/>
    <col min="11271" max="11272" width="15.7109375" customWidth="1"/>
    <col min="11273" max="11273" width="8.7109375" customWidth="1"/>
    <col min="11522" max="11522" width="46.7109375" customWidth="1"/>
    <col min="11523" max="11523" width="18" customWidth="1"/>
    <col min="11524" max="11524" width="12.42578125" customWidth="1"/>
    <col min="11527" max="11528" width="15.7109375" customWidth="1"/>
    <col min="11529" max="11529" width="8.7109375" customWidth="1"/>
    <col min="11778" max="11778" width="46.7109375" customWidth="1"/>
    <col min="11779" max="11779" width="18" customWidth="1"/>
    <col min="11780" max="11780" width="12.42578125" customWidth="1"/>
    <col min="11783" max="11784" width="15.7109375" customWidth="1"/>
    <col min="11785" max="11785" width="8.7109375" customWidth="1"/>
    <col min="12034" max="12034" width="46.7109375" customWidth="1"/>
    <col min="12035" max="12035" width="18" customWidth="1"/>
    <col min="12036" max="12036" width="12.42578125" customWidth="1"/>
    <col min="12039" max="12040" width="15.7109375" customWidth="1"/>
    <col min="12041" max="12041" width="8.7109375" customWidth="1"/>
    <col min="12290" max="12290" width="46.7109375" customWidth="1"/>
    <col min="12291" max="12291" width="18" customWidth="1"/>
    <col min="12292" max="12292" width="12.42578125" customWidth="1"/>
    <col min="12295" max="12296" width="15.7109375" customWidth="1"/>
    <col min="12297" max="12297" width="8.7109375" customWidth="1"/>
    <col min="12546" max="12546" width="46.7109375" customWidth="1"/>
    <col min="12547" max="12547" width="18" customWidth="1"/>
    <col min="12548" max="12548" width="12.42578125" customWidth="1"/>
    <col min="12551" max="12552" width="15.7109375" customWidth="1"/>
    <col min="12553" max="12553" width="8.7109375" customWidth="1"/>
    <col min="12802" max="12802" width="46.7109375" customWidth="1"/>
    <col min="12803" max="12803" width="18" customWidth="1"/>
    <col min="12804" max="12804" width="12.42578125" customWidth="1"/>
    <col min="12807" max="12808" width="15.7109375" customWidth="1"/>
    <col min="12809" max="12809" width="8.7109375" customWidth="1"/>
    <col min="13058" max="13058" width="46.7109375" customWidth="1"/>
    <col min="13059" max="13059" width="18" customWidth="1"/>
    <col min="13060" max="13060" width="12.42578125" customWidth="1"/>
    <col min="13063" max="13064" width="15.7109375" customWidth="1"/>
    <col min="13065" max="13065" width="8.7109375" customWidth="1"/>
    <col min="13314" max="13314" width="46.7109375" customWidth="1"/>
    <col min="13315" max="13315" width="18" customWidth="1"/>
    <col min="13316" max="13316" width="12.42578125" customWidth="1"/>
    <col min="13319" max="13320" width="15.7109375" customWidth="1"/>
    <col min="13321" max="13321" width="8.7109375" customWidth="1"/>
    <col min="13570" max="13570" width="46.7109375" customWidth="1"/>
    <col min="13571" max="13571" width="18" customWidth="1"/>
    <col min="13572" max="13572" width="12.42578125" customWidth="1"/>
    <col min="13575" max="13576" width="15.7109375" customWidth="1"/>
    <col min="13577" max="13577" width="8.7109375" customWidth="1"/>
    <col min="13826" max="13826" width="46.7109375" customWidth="1"/>
    <col min="13827" max="13827" width="18" customWidth="1"/>
    <col min="13828" max="13828" width="12.42578125" customWidth="1"/>
    <col min="13831" max="13832" width="15.7109375" customWidth="1"/>
    <col min="13833" max="13833" width="8.7109375" customWidth="1"/>
    <col min="14082" max="14082" width="46.7109375" customWidth="1"/>
    <col min="14083" max="14083" width="18" customWidth="1"/>
    <col min="14084" max="14084" width="12.42578125" customWidth="1"/>
    <col min="14087" max="14088" width="15.7109375" customWidth="1"/>
    <col min="14089" max="14089" width="8.7109375" customWidth="1"/>
    <col min="14338" max="14338" width="46.7109375" customWidth="1"/>
    <col min="14339" max="14339" width="18" customWidth="1"/>
    <col min="14340" max="14340" width="12.42578125" customWidth="1"/>
    <col min="14343" max="14344" width="15.7109375" customWidth="1"/>
    <col min="14345" max="14345" width="8.7109375" customWidth="1"/>
    <col min="14594" max="14594" width="46.7109375" customWidth="1"/>
    <col min="14595" max="14595" width="18" customWidth="1"/>
    <col min="14596" max="14596" width="12.42578125" customWidth="1"/>
    <col min="14599" max="14600" width="15.7109375" customWidth="1"/>
    <col min="14601" max="14601" width="8.7109375" customWidth="1"/>
    <col min="14850" max="14850" width="46.7109375" customWidth="1"/>
    <col min="14851" max="14851" width="18" customWidth="1"/>
    <col min="14852" max="14852" width="12.42578125" customWidth="1"/>
    <col min="14855" max="14856" width="15.7109375" customWidth="1"/>
    <col min="14857" max="14857" width="8.7109375" customWidth="1"/>
    <col min="15106" max="15106" width="46.7109375" customWidth="1"/>
    <col min="15107" max="15107" width="18" customWidth="1"/>
    <col min="15108" max="15108" width="12.42578125" customWidth="1"/>
    <col min="15111" max="15112" width="15.7109375" customWidth="1"/>
    <col min="15113" max="15113" width="8.7109375" customWidth="1"/>
    <col min="15362" max="15362" width="46.7109375" customWidth="1"/>
    <col min="15363" max="15363" width="18" customWidth="1"/>
    <col min="15364" max="15364" width="12.42578125" customWidth="1"/>
    <col min="15367" max="15368" width="15.7109375" customWidth="1"/>
    <col min="15369" max="15369" width="8.7109375" customWidth="1"/>
    <col min="15618" max="15618" width="46.7109375" customWidth="1"/>
    <col min="15619" max="15619" width="18" customWidth="1"/>
    <col min="15620" max="15620" width="12.42578125" customWidth="1"/>
    <col min="15623" max="15624" width="15.7109375" customWidth="1"/>
    <col min="15625" max="15625" width="8.7109375" customWidth="1"/>
    <col min="15874" max="15874" width="46.7109375" customWidth="1"/>
    <col min="15875" max="15875" width="18" customWidth="1"/>
    <col min="15876" max="15876" width="12.42578125" customWidth="1"/>
    <col min="15879" max="15880" width="15.7109375" customWidth="1"/>
    <col min="15881" max="15881" width="8.7109375" customWidth="1"/>
    <col min="16130" max="16130" width="46.7109375" customWidth="1"/>
    <col min="16131" max="16131" width="18" customWidth="1"/>
    <col min="16132" max="16132" width="12.42578125" customWidth="1"/>
    <col min="16135" max="16136" width="15.7109375" customWidth="1"/>
    <col min="16137" max="16137" width="8.7109375" customWidth="1"/>
  </cols>
  <sheetData>
    <row r="1" spans="1:8" ht="15" customHeight="1" x14ac:dyDescent="0.2">
      <c r="A1" s="28" t="s">
        <v>491</v>
      </c>
      <c r="C1" s="28"/>
    </row>
    <row r="2" spans="1:8" ht="15" customHeight="1" x14ac:dyDescent="0.2">
      <c r="A2" s="28"/>
      <c r="B2" s="343" t="e">
        <f>#REF!</f>
        <v>#REF!</v>
      </c>
      <c r="C2" s="344" t="e">
        <f>B2/D2*100</f>
        <v>#REF!</v>
      </c>
      <c r="D2" s="343">
        <f>Prihodi!G257-Prihodi!G49-Prihodi!G55-Prihodi!G59-Prihodi!G60-Prihodi!G66-Prihodi!G89-Prihodi!G94-Prihodi!G97-Prihodi!G109-Prihodi!G123-Prihodi!G128-Prihodi!G130-Prihodi!G140-15000-Prihodi!G183-Prihodi!G193-Prihodi!G194-Prihodi!G196-Prihodi!G202-Prihodi!G203-Prihodi!G205-Prihodi!G218</f>
        <v>3791626</v>
      </c>
      <c r="G2" s="40"/>
    </row>
    <row r="3" spans="1:8" ht="15" customHeight="1" x14ac:dyDescent="0.2">
      <c r="A3" s="345" t="s">
        <v>492</v>
      </c>
      <c r="C3" s="310"/>
    </row>
    <row r="4" spans="1:8" ht="17.25" customHeight="1" x14ac:dyDescent="0.2">
      <c r="A4" s="408" t="e">
        <f>CONCATENATE("     U tekuću pričuvu Vlade izdvojit će se ",TEXT(C2,"#.##0,00"),"% prihoda bez namjenskih prihoda, vlastitih prihoda i primitaka Proračuna.")</f>
        <v>#REF!</v>
      </c>
      <c r="B4" s="409"/>
      <c r="C4" s="409"/>
      <c r="D4" s="405"/>
      <c r="E4" s="405"/>
      <c r="F4" s="405"/>
      <c r="G4" s="405"/>
      <c r="H4" s="405"/>
    </row>
    <row r="5" spans="1:8" ht="15" customHeight="1" x14ac:dyDescent="0.2">
      <c r="G5" s="32"/>
      <c r="H5" s="32"/>
    </row>
    <row r="6" spans="1:8" ht="15" customHeight="1" x14ac:dyDescent="0.2">
      <c r="A6" s="28" t="s">
        <v>493</v>
      </c>
      <c r="C6" s="28"/>
      <c r="G6" s="133" t="s">
        <v>494</v>
      </c>
    </row>
    <row r="7" spans="1:8" ht="6.75" customHeight="1" x14ac:dyDescent="0.2">
      <c r="A7" s="28"/>
      <c r="C7" s="28"/>
      <c r="E7" s="65"/>
    </row>
    <row r="8" spans="1:8" ht="15" customHeight="1" x14ac:dyDescent="0.2">
      <c r="A8" s="406" t="s">
        <v>517</v>
      </c>
      <c r="B8" s="407"/>
      <c r="C8" s="407"/>
      <c r="D8" s="405"/>
      <c r="E8" s="405"/>
      <c r="F8" s="405"/>
      <c r="G8" s="405"/>
      <c r="H8" s="405"/>
    </row>
    <row r="9" spans="1:8" ht="15" customHeight="1" x14ac:dyDescent="0.2">
      <c r="A9" s="407"/>
      <c r="B9" s="407"/>
      <c r="C9" s="407"/>
      <c r="D9" s="405"/>
      <c r="E9" s="405"/>
      <c r="F9" s="405"/>
      <c r="G9" s="405"/>
      <c r="H9" s="405"/>
    </row>
    <row r="14" spans="1:8" ht="15" customHeight="1" x14ac:dyDescent="0.2">
      <c r="A14" t="s">
        <v>495</v>
      </c>
    </row>
    <row r="15" spans="1:8" ht="15" customHeight="1" x14ac:dyDescent="0.2">
      <c r="A15" t="s">
        <v>496</v>
      </c>
    </row>
    <row r="16" spans="1:8" ht="15" customHeight="1" x14ac:dyDescent="0.2">
      <c r="A16" t="s">
        <v>497</v>
      </c>
    </row>
    <row r="17" spans="1:8" ht="15" customHeight="1" x14ac:dyDescent="0.2">
      <c r="A17" t="s">
        <v>498</v>
      </c>
    </row>
    <row r="18" spans="1:8" ht="15" customHeight="1" x14ac:dyDescent="0.2">
      <c r="A18" s="133" t="s">
        <v>512</v>
      </c>
    </row>
    <row r="19" spans="1:8" ht="15" customHeight="1" x14ac:dyDescent="0.2">
      <c r="A19" s="133" t="s">
        <v>513</v>
      </c>
    </row>
    <row r="20" spans="1:8" ht="15" customHeight="1" x14ac:dyDescent="0.2">
      <c r="G20" s="404" t="s">
        <v>499</v>
      </c>
      <c r="H20" s="405"/>
    </row>
    <row r="21" spans="1:8" ht="15" customHeight="1" x14ac:dyDescent="0.2">
      <c r="G21" s="405"/>
      <c r="H21" s="405"/>
    </row>
    <row r="22" spans="1:8" ht="15" customHeight="1" x14ac:dyDescent="0.2">
      <c r="G22" s="404" t="s">
        <v>500</v>
      </c>
      <c r="H22" s="405"/>
    </row>
    <row r="25" spans="1:8" ht="15" customHeight="1" x14ac:dyDescent="0.2">
      <c r="C25" s="29"/>
    </row>
    <row r="28" spans="1:8" ht="15" customHeight="1" x14ac:dyDescent="0.2">
      <c r="C28" s="29"/>
    </row>
    <row r="32" spans="1:8" ht="15" customHeight="1" x14ac:dyDescent="0.2">
      <c r="B32">
        <v>3</v>
      </c>
    </row>
    <row r="38" ht="12.75" x14ac:dyDescent="0.2"/>
  </sheetData>
  <mergeCells count="5">
    <mergeCell ref="G22:H22"/>
    <mergeCell ref="G21:H21"/>
    <mergeCell ref="A8:H9"/>
    <mergeCell ref="A4:H4"/>
    <mergeCell ref="G20:H20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1:S97"/>
  <sheetViews>
    <sheetView tabSelected="1" zoomScaleNormal="100" workbookViewId="0">
      <selection activeCell="H38" sqref="H38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" width="9.140625" style="8"/>
    <col min="17" max="17" width="9.5703125" style="8" bestFit="1" customWidth="1"/>
    <col min="18" max="16384" width="9.140625" style="8"/>
  </cols>
  <sheetData>
    <row r="1" spans="2:19" ht="13.5" thickBot="1" x14ac:dyDescent="0.25"/>
    <row r="2" spans="2:19" s="52" customFormat="1" ht="20.100000000000001" customHeight="1" thickTop="1" thickBot="1" x14ac:dyDescent="0.25">
      <c r="B2" s="369" t="s">
        <v>27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1"/>
    </row>
    <row r="3" spans="2:19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9" s="1" customFormat="1" ht="39" customHeight="1" x14ac:dyDescent="0.2">
      <c r="B4" s="376" t="s">
        <v>1</v>
      </c>
      <c r="C4" s="378" t="s">
        <v>2</v>
      </c>
      <c r="D4" s="378" t="s">
        <v>22</v>
      </c>
      <c r="E4" s="387" t="s">
        <v>377</v>
      </c>
      <c r="F4" s="382" t="s">
        <v>253</v>
      </c>
      <c r="G4" s="380" t="s">
        <v>276</v>
      </c>
      <c r="H4" s="382" t="s">
        <v>3</v>
      </c>
      <c r="I4" s="382" t="s">
        <v>527</v>
      </c>
      <c r="J4" s="384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9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0" t="s">
        <v>308</v>
      </c>
      <c r="M5" s="122" t="s">
        <v>309</v>
      </c>
      <c r="N5" s="301" t="s">
        <v>215</v>
      </c>
      <c r="O5" s="386"/>
    </row>
    <row r="6" spans="2:19" s="2" customFormat="1" ht="12.7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9" s="2" customFormat="1" ht="12.95" customHeight="1" x14ac:dyDescent="0.25">
      <c r="B7" s="5">
        <v>10</v>
      </c>
      <c r="C7" s="6" t="s">
        <v>4</v>
      </c>
      <c r="D7" s="6" t="s">
        <v>5</v>
      </c>
      <c r="E7" s="173" t="s">
        <v>378</v>
      </c>
      <c r="F7" s="4"/>
      <c r="G7" s="4"/>
      <c r="H7" s="4"/>
      <c r="I7" s="4"/>
      <c r="J7" s="4"/>
      <c r="K7" s="43"/>
      <c r="L7" s="3"/>
      <c r="M7" s="4"/>
      <c r="N7" s="315"/>
      <c r="O7" s="349"/>
    </row>
    <row r="8" spans="2:19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:K8" si="0">SUM(I9:I11)</f>
        <v>771350</v>
      </c>
      <c r="J8" s="117">
        <f t="shared" si="0"/>
        <v>771350</v>
      </c>
      <c r="K8" s="292">
        <f t="shared" si="0"/>
        <v>364140</v>
      </c>
      <c r="L8" s="200">
        <f>SUM(L9:L11)</f>
        <v>0</v>
      </c>
      <c r="M8" s="67">
        <f>SUM(M9:M11)</f>
        <v>0</v>
      </c>
      <c r="N8" s="316">
        <f>SUM(N9:N11)</f>
        <v>0</v>
      </c>
      <c r="O8" s="350">
        <f t="shared" ref="O8:O32" si="1">IF(J8=0,"",N8/J8*100)</f>
        <v>0</v>
      </c>
      <c r="Q8" s="35"/>
    </row>
    <row r="9" spans="2:19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5">
        <v>671100</v>
      </c>
      <c r="J9" s="115">
        <v>671100</v>
      </c>
      <c r="K9" s="110">
        <v>316458</v>
      </c>
      <c r="L9" s="143"/>
      <c r="M9" s="66"/>
      <c r="N9" s="317">
        <f>SUM(L9:M9)</f>
        <v>0</v>
      </c>
      <c r="O9" s="351">
        <f t="shared" si="1"/>
        <v>0</v>
      </c>
      <c r="Q9" s="35"/>
      <c r="R9" s="36"/>
      <c r="S9" s="36"/>
    </row>
    <row r="10" spans="2:19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5">
        <v>100250</v>
      </c>
      <c r="J10" s="115">
        <v>100250</v>
      </c>
      <c r="K10" s="110">
        <v>47682</v>
      </c>
      <c r="L10" s="143"/>
      <c r="M10" s="66"/>
      <c r="N10" s="317">
        <f t="shared" ref="N10:N11" si="2">SUM(L10:M10)</f>
        <v>0</v>
      </c>
      <c r="O10" s="351">
        <f t="shared" si="1"/>
        <v>0</v>
      </c>
      <c r="Q10" s="35"/>
    </row>
    <row r="11" spans="2:19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66"/>
      <c r="N11" s="317">
        <f t="shared" si="2"/>
        <v>0</v>
      </c>
      <c r="O11" s="351" t="str">
        <f t="shared" si="1"/>
        <v/>
      </c>
      <c r="Q11" s="35"/>
    </row>
    <row r="12" spans="2:19" ht="8.1" customHeight="1" x14ac:dyDescent="0.2">
      <c r="B12" s="9"/>
      <c r="C12" s="10"/>
      <c r="D12" s="10"/>
      <c r="E12" s="10"/>
      <c r="F12" s="83"/>
      <c r="G12" s="95"/>
      <c r="H12" s="184"/>
      <c r="I12" s="115"/>
      <c r="J12" s="115"/>
      <c r="K12" s="110"/>
      <c r="L12" s="143"/>
      <c r="M12" s="66"/>
      <c r="N12" s="317"/>
      <c r="O12" s="351" t="str">
        <f t="shared" si="1"/>
        <v/>
      </c>
      <c r="Q12" s="35"/>
    </row>
    <row r="13" spans="2:19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K13" si="3">I14+I15</f>
        <v>71180</v>
      </c>
      <c r="J13" s="117">
        <f t="shared" si="3"/>
        <v>71180</v>
      </c>
      <c r="K13" s="292">
        <f t="shared" si="3"/>
        <v>33228</v>
      </c>
      <c r="L13" s="200">
        <f>L14+L15</f>
        <v>0</v>
      </c>
      <c r="M13" s="67">
        <f>M14+M15</f>
        <v>0</v>
      </c>
      <c r="N13" s="316">
        <f>N14+N15</f>
        <v>0</v>
      </c>
      <c r="O13" s="350">
        <f t="shared" si="1"/>
        <v>0</v>
      </c>
      <c r="Q13" s="35"/>
    </row>
    <row r="14" spans="2:19" s="1" customFormat="1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5">
        <v>71180</v>
      </c>
      <c r="J14" s="115">
        <v>71180</v>
      </c>
      <c r="K14" s="110">
        <v>33228</v>
      </c>
      <c r="L14" s="143"/>
      <c r="M14" s="66"/>
      <c r="N14" s="317">
        <f>SUM(L14:M14)</f>
        <v>0</v>
      </c>
      <c r="O14" s="351">
        <f t="shared" si="1"/>
        <v>0</v>
      </c>
      <c r="Q14" s="35"/>
    </row>
    <row r="15" spans="2:19" ht="8.1" customHeight="1" x14ac:dyDescent="0.2">
      <c r="B15" s="9"/>
      <c r="C15" s="10"/>
      <c r="D15" s="10"/>
      <c r="E15" s="10"/>
      <c r="F15" s="83"/>
      <c r="G15" s="95"/>
      <c r="H15" s="20"/>
      <c r="I15" s="115"/>
      <c r="J15" s="115"/>
      <c r="K15" s="110"/>
      <c r="L15" s="143"/>
      <c r="M15" s="24"/>
      <c r="N15" s="304"/>
      <c r="O15" s="351" t="str">
        <f t="shared" si="1"/>
        <v/>
      </c>
      <c r="Q15" s="35"/>
    </row>
    <row r="16" spans="2:19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:K16" si="4">SUM(I17:I26)</f>
        <v>349320</v>
      </c>
      <c r="J16" s="119">
        <f t="shared" si="4"/>
        <v>349320</v>
      </c>
      <c r="K16" s="292">
        <f t="shared" si="4"/>
        <v>116481</v>
      </c>
      <c r="L16" s="201">
        <f>SUM(L17:L26)</f>
        <v>0</v>
      </c>
      <c r="M16" s="81">
        <f>SUM(M17:M26)</f>
        <v>0</v>
      </c>
      <c r="N16" s="303">
        <f>SUM(N17:N26)</f>
        <v>0</v>
      </c>
      <c r="O16" s="350">
        <f t="shared" si="1"/>
        <v>0</v>
      </c>
      <c r="Q16" s="35"/>
    </row>
    <row r="17" spans="2:17" s="1" customFormat="1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5">
        <v>7000</v>
      </c>
      <c r="J17" s="115">
        <v>7000</v>
      </c>
      <c r="K17" s="110">
        <v>2709</v>
      </c>
      <c r="L17" s="143"/>
      <c r="M17" s="115"/>
      <c r="N17" s="317">
        <f t="shared" ref="N17:N26" si="5">SUM(L17:M17)</f>
        <v>0</v>
      </c>
      <c r="O17" s="351">
        <f t="shared" si="1"/>
        <v>0</v>
      </c>
      <c r="Q17" s="35"/>
    </row>
    <row r="18" spans="2:17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5">
        <v>8500</v>
      </c>
      <c r="J18" s="115">
        <v>8500</v>
      </c>
      <c r="K18" s="110">
        <v>4049</v>
      </c>
      <c r="L18" s="143"/>
      <c r="M18" s="115"/>
      <c r="N18" s="317">
        <f t="shared" si="5"/>
        <v>0</v>
      </c>
      <c r="O18" s="351">
        <f t="shared" si="1"/>
        <v>0</v>
      </c>
      <c r="Q18" s="35"/>
    </row>
    <row r="19" spans="2:17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5">
        <v>8000</v>
      </c>
      <c r="J19" s="115">
        <v>8000</v>
      </c>
      <c r="K19" s="110">
        <v>2573</v>
      </c>
      <c r="L19" s="143"/>
      <c r="M19" s="115"/>
      <c r="N19" s="317">
        <f t="shared" si="5"/>
        <v>0</v>
      </c>
      <c r="O19" s="351">
        <f t="shared" si="1"/>
        <v>0</v>
      </c>
      <c r="Q19" s="35"/>
    </row>
    <row r="20" spans="2:17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5">
        <v>5000</v>
      </c>
      <c r="J20" s="115">
        <v>5000</v>
      </c>
      <c r="K20" s="110">
        <v>3800</v>
      </c>
      <c r="L20" s="143"/>
      <c r="M20" s="115"/>
      <c r="N20" s="317">
        <f t="shared" si="5"/>
        <v>0</v>
      </c>
      <c r="O20" s="351">
        <f t="shared" si="1"/>
        <v>0</v>
      </c>
      <c r="Q20" s="35"/>
    </row>
    <row r="21" spans="2:17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5">
        <v>15000</v>
      </c>
      <c r="J21" s="115">
        <v>15000</v>
      </c>
      <c r="K21" s="110">
        <v>3754</v>
      </c>
      <c r="L21" s="143"/>
      <c r="M21" s="115"/>
      <c r="N21" s="317">
        <f t="shared" si="5"/>
        <v>0</v>
      </c>
      <c r="O21" s="351">
        <f t="shared" si="1"/>
        <v>0</v>
      </c>
      <c r="Q21" s="35"/>
    </row>
    <row r="22" spans="2:17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5">
        <v>0</v>
      </c>
      <c r="J22" s="115">
        <v>0</v>
      </c>
      <c r="K22" s="110">
        <v>0</v>
      </c>
      <c r="L22" s="143"/>
      <c r="M22" s="115"/>
      <c r="N22" s="317">
        <f t="shared" si="5"/>
        <v>0</v>
      </c>
      <c r="O22" s="351" t="str">
        <f t="shared" si="1"/>
        <v/>
      </c>
      <c r="Q22" s="35"/>
    </row>
    <row r="23" spans="2:17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5">
        <v>7000</v>
      </c>
      <c r="J23" s="115">
        <v>7000</v>
      </c>
      <c r="K23" s="110">
        <v>4255</v>
      </c>
      <c r="L23" s="143"/>
      <c r="M23" s="115"/>
      <c r="N23" s="317">
        <f t="shared" si="5"/>
        <v>0</v>
      </c>
      <c r="O23" s="351">
        <f t="shared" si="1"/>
        <v>0</v>
      </c>
      <c r="Q23" s="35"/>
    </row>
    <row r="24" spans="2:17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5">
        <v>3820</v>
      </c>
      <c r="J24" s="115">
        <v>3820</v>
      </c>
      <c r="K24" s="110">
        <v>1072</v>
      </c>
      <c r="L24" s="143"/>
      <c r="M24" s="115"/>
      <c r="N24" s="317">
        <f t="shared" si="5"/>
        <v>0</v>
      </c>
      <c r="O24" s="351">
        <f t="shared" si="1"/>
        <v>0</v>
      </c>
      <c r="Q24" s="35"/>
    </row>
    <row r="25" spans="2:17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5">
        <v>295000</v>
      </c>
      <c r="J25" s="115">
        <v>295000</v>
      </c>
      <c r="K25" s="110">
        <v>94269</v>
      </c>
      <c r="L25" s="143"/>
      <c r="M25" s="115"/>
      <c r="N25" s="317">
        <f t="shared" si="5"/>
        <v>0</v>
      </c>
      <c r="O25" s="351">
        <f t="shared" si="1"/>
        <v>0</v>
      </c>
      <c r="P25" s="41"/>
      <c r="Q25" s="35"/>
    </row>
    <row r="26" spans="2:17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5">
        <v>0</v>
      </c>
      <c r="J26" s="115">
        <v>0</v>
      </c>
      <c r="K26" s="110">
        <v>0</v>
      </c>
      <c r="L26" s="143"/>
      <c r="M26" s="115"/>
      <c r="N26" s="317">
        <f t="shared" si="5"/>
        <v>0</v>
      </c>
      <c r="O26" s="351" t="str">
        <f t="shared" si="1"/>
        <v/>
      </c>
      <c r="Q26" s="35"/>
    </row>
    <row r="27" spans="2:17" ht="8.1" customHeight="1" x14ac:dyDescent="0.2">
      <c r="B27" s="9"/>
      <c r="C27" s="10"/>
      <c r="D27" s="10"/>
      <c r="E27" s="10"/>
      <c r="F27" s="83"/>
      <c r="G27" s="95"/>
      <c r="H27" s="20"/>
      <c r="I27" s="115"/>
      <c r="J27" s="115"/>
      <c r="K27" s="110"/>
      <c r="L27" s="143"/>
      <c r="M27" s="24"/>
      <c r="N27" s="304"/>
      <c r="O27" s="351" t="str">
        <f t="shared" si="1"/>
        <v/>
      </c>
      <c r="Q27" s="35"/>
    </row>
    <row r="28" spans="2:17" ht="12.95" customHeight="1" x14ac:dyDescent="0.25">
      <c r="B28" s="11"/>
      <c r="C28" s="7"/>
      <c r="D28" s="7"/>
      <c r="E28" s="7"/>
      <c r="F28" s="82">
        <v>821000</v>
      </c>
      <c r="G28" s="94"/>
      <c r="H28" s="21" t="s">
        <v>13</v>
      </c>
      <c r="I28" s="117">
        <f>SUM(I29:I31)</f>
        <v>30000</v>
      </c>
      <c r="J28" s="117">
        <f>SUM(J29:J31)</f>
        <v>30000</v>
      </c>
      <c r="K28" s="292">
        <f t="shared" ref="K28" si="6">SUM(K29:K31)</f>
        <v>0</v>
      </c>
      <c r="L28" s="200">
        <f t="shared" ref="L28:N28" si="7">SUM(L29:L31)</f>
        <v>0</v>
      </c>
      <c r="M28" s="13">
        <f t="shared" si="7"/>
        <v>0</v>
      </c>
      <c r="N28" s="303">
        <f t="shared" si="7"/>
        <v>0</v>
      </c>
      <c r="O28" s="350">
        <f t="shared" si="1"/>
        <v>0</v>
      </c>
      <c r="Q28" s="35"/>
    </row>
    <row r="29" spans="2:17" s="1" customFormat="1" ht="12.95" customHeight="1" x14ac:dyDescent="0.2">
      <c r="B29" s="9"/>
      <c r="C29" s="10"/>
      <c r="D29" s="10"/>
      <c r="E29" s="10"/>
      <c r="F29" s="83">
        <v>821200</v>
      </c>
      <c r="G29" s="95"/>
      <c r="H29" s="20" t="s">
        <v>14</v>
      </c>
      <c r="I29" s="115">
        <v>20000</v>
      </c>
      <c r="J29" s="115">
        <v>20000</v>
      </c>
      <c r="K29" s="110">
        <v>0</v>
      </c>
      <c r="L29" s="143"/>
      <c r="M29" s="24"/>
      <c r="N29" s="317">
        <f t="shared" ref="N29:N30" si="8">SUM(L29:M29)</f>
        <v>0</v>
      </c>
      <c r="O29" s="351">
        <f t="shared" si="1"/>
        <v>0</v>
      </c>
      <c r="Q29" s="35"/>
    </row>
    <row r="30" spans="2:17" ht="12.95" customHeight="1" x14ac:dyDescent="0.2">
      <c r="B30" s="9"/>
      <c r="C30" s="10"/>
      <c r="D30" s="10"/>
      <c r="E30" s="10"/>
      <c r="F30" s="83">
        <v>821300</v>
      </c>
      <c r="G30" s="95"/>
      <c r="H30" s="20" t="s">
        <v>15</v>
      </c>
      <c r="I30" s="115">
        <v>5000</v>
      </c>
      <c r="J30" s="115">
        <v>5000</v>
      </c>
      <c r="K30" s="110">
        <v>0</v>
      </c>
      <c r="L30" s="143"/>
      <c r="M30" s="24"/>
      <c r="N30" s="317">
        <f t="shared" si="8"/>
        <v>0</v>
      </c>
      <c r="O30" s="351">
        <f t="shared" si="1"/>
        <v>0</v>
      </c>
      <c r="Q30" s="35"/>
    </row>
    <row r="31" spans="2:17" ht="12.95" customHeight="1" x14ac:dyDescent="0.2">
      <c r="B31" s="9"/>
      <c r="C31" s="10"/>
      <c r="D31" s="10"/>
      <c r="E31" s="10"/>
      <c r="F31" s="83">
        <v>821500</v>
      </c>
      <c r="G31" s="95"/>
      <c r="H31" s="181" t="s">
        <v>238</v>
      </c>
      <c r="I31" s="115">
        <v>5000</v>
      </c>
      <c r="J31" s="115">
        <v>5000</v>
      </c>
      <c r="K31" s="110">
        <v>0</v>
      </c>
      <c r="L31" s="143"/>
      <c r="M31" s="24"/>
      <c r="N31" s="317">
        <f t="shared" ref="N31" si="9">SUM(L31:M31)</f>
        <v>0</v>
      </c>
      <c r="O31" s="351">
        <f t="shared" ref="O31" si="10">IF(J31=0,"",N31/J31*100)</f>
        <v>0</v>
      </c>
      <c r="Q31" s="35"/>
    </row>
    <row r="32" spans="2:17" ht="8.1" customHeight="1" x14ac:dyDescent="0.2">
      <c r="B32" s="9"/>
      <c r="C32" s="10"/>
      <c r="D32" s="10"/>
      <c r="E32" s="10"/>
      <c r="F32" s="83"/>
      <c r="G32" s="95"/>
      <c r="H32" s="20"/>
      <c r="I32" s="115"/>
      <c r="J32" s="115"/>
      <c r="K32" s="110"/>
      <c r="L32" s="143"/>
      <c r="M32" s="24"/>
      <c r="N32" s="304"/>
      <c r="O32" s="351" t="str">
        <f t="shared" si="1"/>
        <v/>
      </c>
      <c r="Q32" s="35"/>
    </row>
    <row r="33" spans="2:17" ht="12.95" customHeight="1" x14ac:dyDescent="0.25">
      <c r="B33" s="11"/>
      <c r="C33" s="7"/>
      <c r="D33" s="7"/>
      <c r="E33" s="7"/>
      <c r="F33" s="82"/>
      <c r="G33" s="94"/>
      <c r="H33" s="21" t="s">
        <v>16</v>
      </c>
      <c r="I33" s="158">
        <v>26</v>
      </c>
      <c r="J33" s="135">
        <v>26</v>
      </c>
      <c r="K33" s="293">
        <v>22</v>
      </c>
      <c r="L33" s="202"/>
      <c r="M33" s="17"/>
      <c r="N33" s="302"/>
      <c r="O33" s="351"/>
      <c r="Q33" s="35"/>
    </row>
    <row r="34" spans="2:17" s="1" customFormat="1" ht="12.95" customHeight="1" x14ac:dyDescent="0.25">
      <c r="B34" s="11"/>
      <c r="C34" s="7"/>
      <c r="D34" s="7"/>
      <c r="E34" s="7"/>
      <c r="F34" s="82"/>
      <c r="G34" s="94"/>
      <c r="H34" s="7" t="s">
        <v>25</v>
      </c>
      <c r="I34" s="13">
        <f t="shared" ref="I34:N34" si="11">I8+I13+I16+I28</f>
        <v>1221850</v>
      </c>
      <c r="J34" s="13">
        <f t="shared" si="11"/>
        <v>1221850</v>
      </c>
      <c r="K34" s="80">
        <f t="shared" ref="K34" si="12">K8+K13+K16+K28</f>
        <v>513849</v>
      </c>
      <c r="L34" s="152">
        <f t="shared" si="11"/>
        <v>0</v>
      </c>
      <c r="M34" s="13">
        <f t="shared" si="11"/>
        <v>0</v>
      </c>
      <c r="N34" s="303">
        <f t="shared" si="11"/>
        <v>0</v>
      </c>
      <c r="O34" s="350">
        <f>IF(J34=0,"",N34/J34*100)</f>
        <v>0</v>
      </c>
      <c r="Q34" s="35"/>
    </row>
    <row r="35" spans="2:17" s="1" customFormat="1" ht="12.95" customHeight="1" x14ac:dyDescent="0.25">
      <c r="B35" s="11"/>
      <c r="C35" s="7"/>
      <c r="D35" s="7"/>
      <c r="E35" s="7"/>
      <c r="F35" s="82"/>
      <c r="G35" s="94"/>
      <c r="H35" s="7" t="s">
        <v>17</v>
      </c>
      <c r="I35" s="13">
        <f>I34</f>
        <v>1221850</v>
      </c>
      <c r="J35" s="13">
        <f t="shared" ref="J35:L36" si="13">J34</f>
        <v>1221850</v>
      </c>
      <c r="K35" s="80">
        <f t="shared" ref="K35" si="14">K34</f>
        <v>513849</v>
      </c>
      <c r="L35" s="152">
        <f t="shared" si="13"/>
        <v>0</v>
      </c>
      <c r="M35" s="13">
        <f>M34</f>
        <v>0</v>
      </c>
      <c r="N35" s="303">
        <f>N34</f>
        <v>0</v>
      </c>
      <c r="O35" s="351">
        <f>IF(J35=0,"",N35/J35*100)</f>
        <v>0</v>
      </c>
    </row>
    <row r="36" spans="2:17" s="1" customFormat="1" ht="12.95" customHeight="1" x14ac:dyDescent="0.25">
      <c r="B36" s="11"/>
      <c r="C36" s="7"/>
      <c r="D36" s="7"/>
      <c r="E36" s="7"/>
      <c r="F36" s="82"/>
      <c r="G36" s="94"/>
      <c r="H36" s="7" t="s">
        <v>18</v>
      </c>
      <c r="I36" s="13">
        <f>I35</f>
        <v>1221850</v>
      </c>
      <c r="J36" s="13">
        <f t="shared" si="13"/>
        <v>1221850</v>
      </c>
      <c r="K36" s="80">
        <f t="shared" ref="K36" si="15">K35</f>
        <v>513849</v>
      </c>
      <c r="L36" s="152">
        <f t="shared" si="13"/>
        <v>0</v>
      </c>
      <c r="M36" s="13">
        <f>M35</f>
        <v>0</v>
      </c>
      <c r="N36" s="303">
        <f>N35</f>
        <v>0</v>
      </c>
      <c r="O36" s="351">
        <f>IF(J36=0,"",N36/J36*100)</f>
        <v>0</v>
      </c>
    </row>
    <row r="37" spans="2:17" s="1" customFormat="1" ht="8.1" customHeight="1" thickBot="1" x14ac:dyDescent="0.25">
      <c r="B37" s="14"/>
      <c r="C37" s="15"/>
      <c r="D37" s="15"/>
      <c r="E37" s="15"/>
      <c r="F37" s="84"/>
      <c r="G37" s="96"/>
      <c r="H37" s="15"/>
      <c r="I37" s="26"/>
      <c r="J37" s="26"/>
      <c r="K37" s="294"/>
      <c r="L37" s="153"/>
      <c r="M37" s="26"/>
      <c r="N37" s="318"/>
      <c r="O37" s="352"/>
    </row>
    <row r="38" spans="2:17" ht="12.95" customHeight="1" x14ac:dyDescent="0.2">
      <c r="F38" s="85"/>
      <c r="G38" s="97"/>
      <c r="N38" s="125"/>
    </row>
    <row r="39" spans="2:17" ht="12.95" customHeight="1" x14ac:dyDescent="0.2">
      <c r="F39" s="85"/>
      <c r="G39" s="97"/>
      <c r="L39" s="165"/>
      <c r="N39" s="125"/>
    </row>
    <row r="40" spans="2:17" ht="12.95" customHeight="1" x14ac:dyDescent="0.2">
      <c r="F40" s="85"/>
      <c r="G40" s="97"/>
      <c r="N40" s="125"/>
    </row>
    <row r="41" spans="2:17" ht="12.95" customHeight="1" x14ac:dyDescent="0.2">
      <c r="F41" s="85"/>
      <c r="G41" s="97"/>
      <c r="N41" s="125"/>
    </row>
    <row r="42" spans="2:17" ht="12.95" customHeight="1" x14ac:dyDescent="0.2">
      <c r="F42" s="85"/>
      <c r="G42" s="97"/>
      <c r="N42" s="125"/>
    </row>
    <row r="43" spans="2:17" ht="12.95" customHeight="1" x14ac:dyDescent="0.2">
      <c r="F43" s="85"/>
      <c r="G43" s="97"/>
      <c r="N43" s="125"/>
    </row>
    <row r="44" spans="2:17" ht="12.95" customHeight="1" x14ac:dyDescent="0.2">
      <c r="F44" s="85"/>
      <c r="G44" s="97"/>
      <c r="N44" s="125"/>
    </row>
    <row r="45" spans="2:17" ht="12.95" customHeight="1" x14ac:dyDescent="0.2">
      <c r="F45" s="85"/>
      <c r="G45" s="97"/>
      <c r="N45" s="125"/>
    </row>
    <row r="46" spans="2:17" ht="12.95" customHeight="1" x14ac:dyDescent="0.2">
      <c r="F46" s="85"/>
      <c r="G46" s="97"/>
      <c r="N46" s="125"/>
    </row>
    <row r="47" spans="2:17" ht="12.95" customHeight="1" x14ac:dyDescent="0.2">
      <c r="F47" s="85"/>
      <c r="G47" s="97"/>
      <c r="N47" s="125"/>
    </row>
    <row r="48" spans="2:17" ht="12.95" customHeight="1" x14ac:dyDescent="0.2">
      <c r="F48" s="85"/>
      <c r="G48" s="97"/>
      <c r="N48" s="125"/>
    </row>
    <row r="49" spans="6:14" ht="12.95" customHeight="1" x14ac:dyDescent="0.2">
      <c r="F49" s="85"/>
      <c r="G49" s="97"/>
      <c r="N49" s="125"/>
    </row>
    <row r="50" spans="6:14" ht="12.95" customHeight="1" x14ac:dyDescent="0.2">
      <c r="F50" s="85"/>
      <c r="G50" s="97"/>
      <c r="N50" s="125"/>
    </row>
    <row r="51" spans="6:14" ht="12.95" customHeight="1" x14ac:dyDescent="0.2">
      <c r="F51" s="85"/>
      <c r="G51" s="97"/>
      <c r="N51" s="125"/>
    </row>
    <row r="52" spans="6:14" ht="12.95" customHeight="1" x14ac:dyDescent="0.2">
      <c r="F52" s="85"/>
      <c r="G52" s="97"/>
      <c r="N52" s="125"/>
    </row>
    <row r="53" spans="6:14" ht="12.95" customHeight="1" x14ac:dyDescent="0.2">
      <c r="F53" s="85"/>
      <c r="G53" s="97"/>
      <c r="N53" s="125"/>
    </row>
    <row r="54" spans="6:14" ht="12.95" customHeight="1" x14ac:dyDescent="0.2">
      <c r="F54" s="85"/>
      <c r="G54" s="97"/>
      <c r="N54" s="125"/>
    </row>
    <row r="55" spans="6:14" ht="12.95" customHeight="1" x14ac:dyDescent="0.2">
      <c r="F55" s="85"/>
      <c r="G55" s="97"/>
      <c r="N55" s="125"/>
    </row>
    <row r="56" spans="6:14" ht="12.95" customHeight="1" x14ac:dyDescent="0.2">
      <c r="F56" s="85"/>
      <c r="G56" s="97"/>
      <c r="N56" s="125"/>
    </row>
    <row r="57" spans="6:14" ht="12.95" customHeight="1" x14ac:dyDescent="0.2">
      <c r="F57" s="85"/>
      <c r="G57" s="97"/>
      <c r="N57" s="125"/>
    </row>
    <row r="58" spans="6:14" ht="12.95" customHeight="1" x14ac:dyDescent="0.2">
      <c r="F58" s="85"/>
      <c r="G58" s="97"/>
      <c r="N58" s="125"/>
    </row>
    <row r="59" spans="6:14" ht="12.95" customHeight="1" x14ac:dyDescent="0.2">
      <c r="F59" s="85"/>
      <c r="G59" s="97"/>
      <c r="N59" s="125"/>
    </row>
    <row r="60" spans="6:14" ht="12.95" customHeight="1" x14ac:dyDescent="0.2">
      <c r="F60" s="85"/>
      <c r="G60" s="97"/>
      <c r="N60" s="125"/>
    </row>
    <row r="61" spans="6:14" ht="17.100000000000001" customHeight="1" x14ac:dyDescent="0.2">
      <c r="F61" s="85"/>
      <c r="G61" s="97"/>
      <c r="N61" s="125"/>
    </row>
    <row r="62" spans="6:14" ht="14.25" x14ac:dyDescent="0.2">
      <c r="F62" s="85"/>
      <c r="G62" s="97"/>
      <c r="N62" s="125"/>
    </row>
    <row r="63" spans="6:14" ht="14.25" x14ac:dyDescent="0.2">
      <c r="F63" s="85"/>
      <c r="G63" s="97"/>
      <c r="N63" s="125"/>
    </row>
    <row r="64" spans="6:14" ht="14.25" x14ac:dyDescent="0.2">
      <c r="F64" s="85"/>
      <c r="G64" s="97"/>
      <c r="N64" s="125"/>
    </row>
    <row r="65" spans="6:14" ht="14.25" x14ac:dyDescent="0.2">
      <c r="F65" s="85"/>
      <c r="G65" s="97"/>
      <c r="N65" s="125"/>
    </row>
    <row r="66" spans="6:14" ht="14.25" x14ac:dyDescent="0.2">
      <c r="F66" s="85"/>
      <c r="G66" s="97"/>
      <c r="N66" s="125"/>
    </row>
    <row r="67" spans="6:14" ht="14.25" x14ac:dyDescent="0.2">
      <c r="F67" s="85"/>
      <c r="G67" s="97"/>
      <c r="N67" s="125"/>
    </row>
    <row r="68" spans="6:14" ht="14.25" x14ac:dyDescent="0.2">
      <c r="F68" s="85"/>
      <c r="G68" s="97"/>
      <c r="N68" s="125"/>
    </row>
    <row r="69" spans="6:14" ht="14.25" x14ac:dyDescent="0.2">
      <c r="F69" s="85"/>
      <c r="G69" s="97"/>
      <c r="N69" s="125"/>
    </row>
    <row r="70" spans="6:14" ht="14.25" x14ac:dyDescent="0.2">
      <c r="F70" s="85"/>
      <c r="G70" s="97"/>
      <c r="N70" s="125"/>
    </row>
    <row r="71" spans="6:14" ht="14.25" x14ac:dyDescent="0.2">
      <c r="F71" s="85"/>
      <c r="G71" s="97"/>
      <c r="N71" s="125"/>
    </row>
    <row r="72" spans="6:14" ht="14.25" x14ac:dyDescent="0.2">
      <c r="F72" s="85"/>
      <c r="G72" s="97"/>
      <c r="N72" s="125"/>
    </row>
    <row r="73" spans="6:14" ht="14.25" x14ac:dyDescent="0.2">
      <c r="F73" s="85"/>
      <c r="G73" s="97"/>
      <c r="N73" s="125"/>
    </row>
    <row r="74" spans="6:14" ht="14.25" x14ac:dyDescent="0.2">
      <c r="F74" s="85"/>
      <c r="G74" s="97"/>
      <c r="N74" s="125"/>
    </row>
    <row r="75" spans="6:14" ht="14.25" x14ac:dyDescent="0.2">
      <c r="F75" s="85"/>
      <c r="G75" s="85"/>
      <c r="N75" s="125"/>
    </row>
    <row r="76" spans="6:14" ht="14.25" x14ac:dyDescent="0.2">
      <c r="F76" s="85"/>
      <c r="G76" s="85"/>
      <c r="N76" s="125"/>
    </row>
    <row r="77" spans="6:14" ht="14.25" x14ac:dyDescent="0.2">
      <c r="F77" s="85"/>
      <c r="G77" s="85"/>
      <c r="N77" s="125"/>
    </row>
    <row r="78" spans="6:14" ht="14.25" x14ac:dyDescent="0.2">
      <c r="F78" s="85"/>
      <c r="G78" s="85"/>
      <c r="N78" s="125"/>
    </row>
    <row r="79" spans="6:14" ht="14.25" x14ac:dyDescent="0.2">
      <c r="F79" s="85"/>
      <c r="G79" s="85"/>
      <c r="N79" s="125"/>
    </row>
    <row r="80" spans="6:14" ht="14.25" x14ac:dyDescent="0.2">
      <c r="F80" s="85"/>
      <c r="G80" s="85"/>
      <c r="N80" s="125"/>
    </row>
    <row r="81" spans="6:14" ht="14.25" x14ac:dyDescent="0.2">
      <c r="F81" s="85"/>
      <c r="G81" s="85"/>
      <c r="N81" s="125"/>
    </row>
    <row r="82" spans="6:14" ht="14.25" x14ac:dyDescent="0.2">
      <c r="F82" s="85"/>
      <c r="G82" s="85"/>
      <c r="N82" s="125"/>
    </row>
    <row r="83" spans="6:14" ht="14.25" x14ac:dyDescent="0.2">
      <c r="F83" s="85"/>
      <c r="G83" s="85"/>
      <c r="N83" s="125"/>
    </row>
    <row r="84" spans="6:14" ht="14.25" x14ac:dyDescent="0.2">
      <c r="F84" s="85"/>
      <c r="G84" s="85"/>
      <c r="N84" s="125"/>
    </row>
    <row r="85" spans="6:14" ht="14.25" x14ac:dyDescent="0.2">
      <c r="F85" s="85"/>
      <c r="G85" s="85"/>
      <c r="N85" s="125"/>
    </row>
    <row r="86" spans="6:14" ht="14.25" x14ac:dyDescent="0.2">
      <c r="F86" s="85"/>
      <c r="G86" s="85"/>
      <c r="N86" s="125"/>
    </row>
    <row r="87" spans="6:14" ht="14.25" x14ac:dyDescent="0.2">
      <c r="F87" s="85"/>
      <c r="G87" s="85"/>
      <c r="N87" s="125"/>
    </row>
    <row r="88" spans="6:14" ht="14.25" x14ac:dyDescent="0.2">
      <c r="F88" s="85"/>
      <c r="G88" s="85"/>
      <c r="N88" s="125"/>
    </row>
    <row r="89" spans="6:14" ht="14.25" x14ac:dyDescent="0.2">
      <c r="F89" s="85"/>
      <c r="G89" s="85"/>
      <c r="N89" s="125"/>
    </row>
    <row r="90" spans="6:14" ht="14.25" x14ac:dyDescent="0.2">
      <c r="F90" s="85"/>
      <c r="G90" s="85"/>
      <c r="N90" s="125"/>
    </row>
    <row r="91" spans="6:14" ht="14.25" x14ac:dyDescent="0.2">
      <c r="F91" s="85"/>
      <c r="G91" s="85"/>
      <c r="N91" s="12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  <row r="97" spans="7:7" x14ac:dyDescent="0.2">
      <c r="G97" s="85"/>
    </row>
  </sheetData>
  <mergeCells count="14">
    <mergeCell ref="K4:K5"/>
    <mergeCell ref="B2:O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O4:O5"/>
    <mergeCell ref="H4:H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S184"/>
  <sheetViews>
    <sheetView topLeftCell="A57" zoomScaleNormal="100" workbookViewId="0">
      <selection activeCell="J51" sqref="J51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29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0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91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131">
        <v>9</v>
      </c>
      <c r="K6" s="209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30</v>
      </c>
      <c r="C7" s="6" t="s">
        <v>4</v>
      </c>
      <c r="D7" s="6" t="s">
        <v>5</v>
      </c>
      <c r="E7" s="173" t="s">
        <v>378</v>
      </c>
      <c r="F7" s="4"/>
      <c r="G7" s="4"/>
      <c r="H7" s="18" t="s">
        <v>29</v>
      </c>
      <c r="I7" s="43"/>
      <c r="J7" s="148"/>
      <c r="K7" s="210"/>
      <c r="L7" s="3"/>
      <c r="M7" s="43"/>
      <c r="N7" s="319"/>
      <c r="O7" s="349"/>
    </row>
    <row r="8" spans="2:17" s="2" customFormat="1" ht="12.95" customHeight="1" x14ac:dyDescent="0.25">
      <c r="B8" s="5"/>
      <c r="C8" s="6"/>
      <c r="D8" s="6"/>
      <c r="E8" s="6"/>
      <c r="F8" s="82">
        <v>600000</v>
      </c>
      <c r="G8" s="94"/>
      <c r="H8" s="179" t="s">
        <v>31</v>
      </c>
      <c r="I8" s="158">
        <f t="shared" ref="I8:L8" si="0">I9+I10+I11</f>
        <v>450000</v>
      </c>
      <c r="J8" s="158">
        <f t="shared" ref="J8" si="1">J9+J10+J11</f>
        <v>450000</v>
      </c>
      <c r="K8" s="211">
        <f t="shared" si="0"/>
        <v>160159</v>
      </c>
      <c r="L8" s="202">
        <f t="shared" si="0"/>
        <v>0</v>
      </c>
      <c r="M8" s="79">
        <f>M9+M10+M11</f>
        <v>0</v>
      </c>
      <c r="N8" s="320">
        <f>N9+N10+N11</f>
        <v>0</v>
      </c>
      <c r="O8" s="350">
        <f t="shared" ref="O8:O52" si="2">IF(J8=0,"",N8/J8*100)</f>
        <v>0</v>
      </c>
    </row>
    <row r="9" spans="2:17" s="2" customFormat="1" ht="12.95" customHeight="1" x14ac:dyDescent="0.2">
      <c r="B9" s="5"/>
      <c r="C9" s="6"/>
      <c r="D9" s="6"/>
      <c r="E9" s="6"/>
      <c r="F9" s="83">
        <v>600000</v>
      </c>
      <c r="G9" s="95"/>
      <c r="H9" s="180" t="s">
        <v>19</v>
      </c>
      <c r="I9" s="115">
        <v>405000</v>
      </c>
      <c r="J9" s="115">
        <v>405000</v>
      </c>
      <c r="K9" s="138">
        <v>134009</v>
      </c>
      <c r="L9" s="143"/>
      <c r="M9" s="76"/>
      <c r="N9" s="321">
        <f t="shared" ref="N9:N11" si="3">SUM(L9:M9)</f>
        <v>0</v>
      </c>
      <c r="O9" s="351">
        <f t="shared" si="2"/>
        <v>0</v>
      </c>
    </row>
    <row r="10" spans="2:17" s="2" customFormat="1" ht="12.95" customHeight="1" x14ac:dyDescent="0.2">
      <c r="B10" s="5"/>
      <c r="C10" s="6"/>
      <c r="D10" s="6"/>
      <c r="E10" s="6"/>
      <c r="F10" s="83">
        <v>600000</v>
      </c>
      <c r="G10" s="95"/>
      <c r="H10" s="180" t="s">
        <v>20</v>
      </c>
      <c r="I10" s="115">
        <v>30000</v>
      </c>
      <c r="J10" s="115">
        <v>30000</v>
      </c>
      <c r="K10" s="138">
        <v>14850</v>
      </c>
      <c r="L10" s="143"/>
      <c r="M10" s="76"/>
      <c r="N10" s="321">
        <f t="shared" si="3"/>
        <v>0</v>
      </c>
      <c r="O10" s="351">
        <f t="shared" si="2"/>
        <v>0</v>
      </c>
    </row>
    <row r="11" spans="2:17" s="2" customFormat="1" ht="12.95" customHeight="1" x14ac:dyDescent="0.2">
      <c r="B11" s="5"/>
      <c r="C11" s="6"/>
      <c r="D11" s="6"/>
      <c r="E11" s="6"/>
      <c r="F11" s="83">
        <v>600000</v>
      </c>
      <c r="G11" s="95"/>
      <c r="H11" s="180" t="s">
        <v>32</v>
      </c>
      <c r="I11" s="115">
        <v>15000</v>
      </c>
      <c r="J11" s="115">
        <v>15000</v>
      </c>
      <c r="K11" s="138">
        <v>11300</v>
      </c>
      <c r="L11" s="143"/>
      <c r="M11" s="76"/>
      <c r="N11" s="321">
        <f t="shared" si="3"/>
        <v>0</v>
      </c>
      <c r="O11" s="351">
        <f t="shared" si="2"/>
        <v>0</v>
      </c>
    </row>
    <row r="12" spans="2:17" s="2" customFormat="1" ht="8.1" customHeight="1" x14ac:dyDescent="0.25">
      <c r="B12" s="5"/>
      <c r="C12" s="6"/>
      <c r="D12" s="6"/>
      <c r="E12" s="6"/>
      <c r="F12" s="82"/>
      <c r="G12" s="95"/>
      <c r="H12" s="148"/>
      <c r="I12" s="117"/>
      <c r="J12" s="117"/>
      <c r="K12" s="212"/>
      <c r="L12" s="200"/>
      <c r="M12" s="80"/>
      <c r="N12" s="322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611000</v>
      </c>
      <c r="G13" s="94"/>
      <c r="H13" s="21" t="s">
        <v>59</v>
      </c>
      <c r="I13" s="117">
        <f t="shared" ref="I13:L13" si="4">SUM(I14:I17)</f>
        <v>280020</v>
      </c>
      <c r="J13" s="117">
        <f t="shared" ref="J13" si="5">SUM(J14:J17)</f>
        <v>280020</v>
      </c>
      <c r="K13" s="212">
        <f t="shared" si="4"/>
        <v>138428</v>
      </c>
      <c r="L13" s="200">
        <f t="shared" si="4"/>
        <v>0</v>
      </c>
      <c r="M13" s="69">
        <f>SUM(M14:M17)</f>
        <v>0</v>
      </c>
      <c r="N13" s="323">
        <f>SUM(N14:N17)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611100</v>
      </c>
      <c r="G14" s="95"/>
      <c r="H14" s="20" t="s">
        <v>80</v>
      </c>
      <c r="I14" s="115">
        <v>204000</v>
      </c>
      <c r="J14" s="115">
        <v>204000</v>
      </c>
      <c r="K14" s="138">
        <v>101773</v>
      </c>
      <c r="L14" s="143"/>
      <c r="M14" s="68"/>
      <c r="N14" s="321">
        <f t="shared" ref="N14:N16" si="6">SUM(L14:M14)</f>
        <v>0</v>
      </c>
      <c r="O14" s="351">
        <f t="shared" si="2"/>
        <v>0</v>
      </c>
    </row>
    <row r="15" spans="2:17" ht="12.95" customHeight="1" x14ac:dyDescent="0.2">
      <c r="B15" s="9"/>
      <c r="C15" s="10"/>
      <c r="D15" s="10"/>
      <c r="E15" s="10"/>
      <c r="F15" s="83">
        <v>611200</v>
      </c>
      <c r="G15" s="95"/>
      <c r="H15" s="20" t="s">
        <v>81</v>
      </c>
      <c r="I15" s="115">
        <v>31970</v>
      </c>
      <c r="J15" s="115">
        <v>31970</v>
      </c>
      <c r="K15" s="138">
        <v>18383</v>
      </c>
      <c r="L15" s="143"/>
      <c r="M15" s="68"/>
      <c r="N15" s="321">
        <f t="shared" si="6"/>
        <v>0</v>
      </c>
      <c r="O15" s="351">
        <f t="shared" si="2"/>
        <v>0</v>
      </c>
    </row>
    <row r="16" spans="2:17" ht="12.95" customHeight="1" x14ac:dyDescent="0.2">
      <c r="B16" s="9"/>
      <c r="C16" s="10"/>
      <c r="D16" s="10"/>
      <c r="E16" s="10"/>
      <c r="F16" s="83">
        <v>611200</v>
      </c>
      <c r="G16" s="95" t="s">
        <v>277</v>
      </c>
      <c r="H16" s="181" t="s">
        <v>539</v>
      </c>
      <c r="I16" s="115">
        <v>44050</v>
      </c>
      <c r="J16" s="115">
        <v>44050</v>
      </c>
      <c r="K16" s="138">
        <v>18272</v>
      </c>
      <c r="L16" s="143"/>
      <c r="M16" s="68"/>
      <c r="N16" s="321">
        <f t="shared" si="6"/>
        <v>0</v>
      </c>
      <c r="O16" s="351">
        <f t="shared" si="2"/>
        <v>0</v>
      </c>
      <c r="Q16" s="35"/>
    </row>
    <row r="17" spans="2:15" ht="8.1" customHeight="1" x14ac:dyDescent="0.25">
      <c r="B17" s="9"/>
      <c r="C17" s="10"/>
      <c r="D17" s="10"/>
      <c r="E17" s="10"/>
      <c r="F17" s="83"/>
      <c r="G17" s="95"/>
      <c r="H17" s="20"/>
      <c r="I17" s="117"/>
      <c r="J17" s="117"/>
      <c r="K17" s="212"/>
      <c r="L17" s="200"/>
      <c r="M17" s="69"/>
      <c r="N17" s="323"/>
      <c r="O17" s="351" t="str">
        <f t="shared" si="2"/>
        <v/>
      </c>
    </row>
    <row r="18" spans="2:15" s="1" customFormat="1" ht="12.95" customHeight="1" x14ac:dyDescent="0.25">
      <c r="B18" s="11"/>
      <c r="C18" s="7"/>
      <c r="D18" s="7"/>
      <c r="E18" s="7"/>
      <c r="F18" s="82">
        <v>612000</v>
      </c>
      <c r="G18" s="95"/>
      <c r="H18" s="21" t="s">
        <v>58</v>
      </c>
      <c r="I18" s="117">
        <f>I19</f>
        <v>21420</v>
      </c>
      <c r="J18" s="117">
        <f>J19</f>
        <v>21420</v>
      </c>
      <c r="K18" s="212">
        <f t="shared" ref="K18" si="7">K19+K20</f>
        <v>10720</v>
      </c>
      <c r="L18" s="200">
        <f t="shared" ref="L18" si="8">L19+L20</f>
        <v>0</v>
      </c>
      <c r="M18" s="69">
        <f>M19+M20</f>
        <v>0</v>
      </c>
      <c r="N18" s="323">
        <f>N19+N20</f>
        <v>0</v>
      </c>
      <c r="O18" s="350">
        <f t="shared" si="2"/>
        <v>0</v>
      </c>
    </row>
    <row r="19" spans="2:15" ht="12.95" customHeight="1" x14ac:dyDescent="0.2">
      <c r="B19" s="9"/>
      <c r="C19" s="10"/>
      <c r="D19" s="10"/>
      <c r="E19" s="10"/>
      <c r="F19" s="83">
        <v>612100</v>
      </c>
      <c r="G19" s="95"/>
      <c r="H19" s="182" t="s">
        <v>6</v>
      </c>
      <c r="I19" s="115">
        <v>21420</v>
      </c>
      <c r="J19" s="115">
        <v>21420</v>
      </c>
      <c r="K19" s="138">
        <v>10720</v>
      </c>
      <c r="L19" s="143"/>
      <c r="M19" s="68"/>
      <c r="N19" s="321">
        <f>SUM(L19:M19)</f>
        <v>0</v>
      </c>
      <c r="O19" s="351">
        <f t="shared" si="2"/>
        <v>0</v>
      </c>
    </row>
    <row r="20" spans="2:15" ht="8.1" customHeight="1" x14ac:dyDescent="0.2">
      <c r="B20" s="9"/>
      <c r="C20" s="10"/>
      <c r="D20" s="10"/>
      <c r="E20" s="10"/>
      <c r="F20" s="83"/>
      <c r="G20" s="95"/>
      <c r="H20" s="20"/>
      <c r="I20" s="115"/>
      <c r="J20" s="115"/>
      <c r="K20" s="138"/>
      <c r="L20" s="143"/>
      <c r="M20" s="76"/>
      <c r="N20" s="321"/>
      <c r="O20" s="351" t="str">
        <f t="shared" si="2"/>
        <v/>
      </c>
    </row>
    <row r="21" spans="2:15" s="1" customFormat="1" ht="12.95" customHeight="1" x14ac:dyDescent="0.25">
      <c r="B21" s="11"/>
      <c r="C21" s="7"/>
      <c r="D21" s="7"/>
      <c r="E21" s="7"/>
      <c r="F21" s="82">
        <v>613000</v>
      </c>
      <c r="G21" s="95"/>
      <c r="H21" s="21" t="s">
        <v>60</v>
      </c>
      <c r="I21" s="117">
        <f>SUM(I22:I32)</f>
        <v>341220</v>
      </c>
      <c r="J21" s="117">
        <f>SUM(J22:J32)</f>
        <v>341220</v>
      </c>
      <c r="K21" s="212">
        <f t="shared" ref="K21" si="9">SUM(K22:K32)</f>
        <v>159330</v>
      </c>
      <c r="L21" s="201">
        <f t="shared" ref="L21" si="10">SUM(L22:L32)</f>
        <v>0</v>
      </c>
      <c r="M21" s="77">
        <f t="shared" ref="M21:N21" si="11">SUM(M22:M32)</f>
        <v>0</v>
      </c>
      <c r="N21" s="322">
        <f t="shared" si="11"/>
        <v>0</v>
      </c>
      <c r="O21" s="350">
        <f t="shared" si="2"/>
        <v>0</v>
      </c>
    </row>
    <row r="22" spans="2:15" ht="12.95" customHeight="1" x14ac:dyDescent="0.2">
      <c r="B22" s="9"/>
      <c r="C22" s="10"/>
      <c r="D22" s="10"/>
      <c r="E22" s="10"/>
      <c r="F22" s="83">
        <v>613100</v>
      </c>
      <c r="G22" s="95"/>
      <c r="H22" s="20" t="s">
        <v>7</v>
      </c>
      <c r="I22" s="115">
        <v>9000</v>
      </c>
      <c r="J22" s="115">
        <v>9000</v>
      </c>
      <c r="K22" s="138">
        <v>3308</v>
      </c>
      <c r="L22" s="143"/>
      <c r="M22" s="76"/>
      <c r="N22" s="321">
        <f t="shared" ref="N22:N32" si="12">SUM(L22:M22)</f>
        <v>0</v>
      </c>
      <c r="O22" s="351">
        <f t="shared" si="2"/>
        <v>0</v>
      </c>
    </row>
    <row r="23" spans="2:15" ht="12.95" customHeight="1" x14ac:dyDescent="0.2">
      <c r="B23" s="9"/>
      <c r="C23" s="10"/>
      <c r="D23" s="10"/>
      <c r="E23" s="10"/>
      <c r="F23" s="83">
        <v>613200</v>
      </c>
      <c r="G23" s="95"/>
      <c r="H23" s="20" t="s">
        <v>8</v>
      </c>
      <c r="I23" s="115">
        <v>0</v>
      </c>
      <c r="J23" s="115">
        <v>0</v>
      </c>
      <c r="K23" s="138">
        <v>0</v>
      </c>
      <c r="L23" s="143"/>
      <c r="M23" s="76"/>
      <c r="N23" s="321">
        <f t="shared" si="12"/>
        <v>0</v>
      </c>
      <c r="O23" s="351" t="str">
        <f t="shared" si="2"/>
        <v/>
      </c>
    </row>
    <row r="24" spans="2:15" ht="12.95" customHeight="1" x14ac:dyDescent="0.2">
      <c r="B24" s="9"/>
      <c r="C24" s="10"/>
      <c r="D24" s="10"/>
      <c r="E24" s="10"/>
      <c r="F24" s="83">
        <v>613300</v>
      </c>
      <c r="G24" s="95"/>
      <c r="H24" s="20" t="s">
        <v>82</v>
      </c>
      <c r="I24" s="115">
        <v>6000</v>
      </c>
      <c r="J24" s="115">
        <v>6000</v>
      </c>
      <c r="K24" s="138">
        <v>2260</v>
      </c>
      <c r="L24" s="143"/>
      <c r="M24" s="76"/>
      <c r="N24" s="321">
        <f t="shared" si="12"/>
        <v>0</v>
      </c>
      <c r="O24" s="351">
        <f t="shared" si="2"/>
        <v>0</v>
      </c>
    </row>
    <row r="25" spans="2:15" ht="12.95" customHeight="1" x14ac:dyDescent="0.2">
      <c r="B25" s="9"/>
      <c r="C25" s="10"/>
      <c r="D25" s="10"/>
      <c r="E25" s="10"/>
      <c r="F25" s="83">
        <v>613400</v>
      </c>
      <c r="G25" s="95"/>
      <c r="H25" s="20" t="s">
        <v>61</v>
      </c>
      <c r="I25" s="115">
        <v>1500</v>
      </c>
      <c r="J25" s="115">
        <v>1500</v>
      </c>
      <c r="K25" s="138">
        <v>0</v>
      </c>
      <c r="L25" s="143"/>
      <c r="M25" s="76"/>
      <c r="N25" s="321">
        <f t="shared" si="12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613500</v>
      </c>
      <c r="G26" s="95"/>
      <c r="H26" s="20" t="s">
        <v>9</v>
      </c>
      <c r="I26" s="118">
        <v>2000</v>
      </c>
      <c r="J26" s="118">
        <v>2000</v>
      </c>
      <c r="K26" s="213">
        <v>20</v>
      </c>
      <c r="L26" s="144"/>
      <c r="M26" s="78"/>
      <c r="N26" s="321">
        <f t="shared" si="12"/>
        <v>0</v>
      </c>
      <c r="O26" s="351">
        <f t="shared" si="2"/>
        <v>0</v>
      </c>
    </row>
    <row r="27" spans="2:15" ht="12.95" customHeight="1" x14ac:dyDescent="0.2">
      <c r="B27" s="9"/>
      <c r="C27" s="10"/>
      <c r="D27" s="10"/>
      <c r="E27" s="10"/>
      <c r="F27" s="83">
        <v>613600</v>
      </c>
      <c r="G27" s="95"/>
      <c r="H27" s="20" t="s">
        <v>83</v>
      </c>
      <c r="I27" s="115">
        <v>1500</v>
      </c>
      <c r="J27" s="115">
        <v>1500</v>
      </c>
      <c r="K27" s="138">
        <v>250</v>
      </c>
      <c r="L27" s="143"/>
      <c r="M27" s="76"/>
      <c r="N27" s="321">
        <f t="shared" si="12"/>
        <v>0</v>
      </c>
      <c r="O27" s="351">
        <f t="shared" si="2"/>
        <v>0</v>
      </c>
    </row>
    <row r="28" spans="2:15" ht="12.95" customHeight="1" x14ac:dyDescent="0.2">
      <c r="B28" s="9"/>
      <c r="C28" s="10"/>
      <c r="D28" s="10"/>
      <c r="E28" s="10"/>
      <c r="F28" s="83">
        <v>613700</v>
      </c>
      <c r="G28" s="95"/>
      <c r="H28" s="20" t="s">
        <v>10</v>
      </c>
      <c r="I28" s="115">
        <v>6000</v>
      </c>
      <c r="J28" s="115">
        <v>6000</v>
      </c>
      <c r="K28" s="138">
        <v>1578</v>
      </c>
      <c r="L28" s="143"/>
      <c r="M28" s="76"/>
      <c r="N28" s="321">
        <f t="shared" si="12"/>
        <v>0</v>
      </c>
      <c r="O28" s="351">
        <f t="shared" si="2"/>
        <v>0</v>
      </c>
    </row>
    <row r="29" spans="2:15" ht="12.95" customHeight="1" x14ac:dyDescent="0.2">
      <c r="B29" s="9"/>
      <c r="C29" s="10"/>
      <c r="D29" s="10"/>
      <c r="E29" s="10"/>
      <c r="F29" s="83">
        <v>613800</v>
      </c>
      <c r="G29" s="95"/>
      <c r="H29" s="20" t="s">
        <v>62</v>
      </c>
      <c r="I29" s="115">
        <v>700</v>
      </c>
      <c r="J29" s="115">
        <v>700</v>
      </c>
      <c r="K29" s="138">
        <v>0</v>
      </c>
      <c r="L29" s="143"/>
      <c r="M29" s="76"/>
      <c r="N29" s="321">
        <f t="shared" si="12"/>
        <v>0</v>
      </c>
      <c r="O29" s="351">
        <f t="shared" si="2"/>
        <v>0</v>
      </c>
    </row>
    <row r="30" spans="2:15" ht="12.95" customHeight="1" x14ac:dyDescent="0.2">
      <c r="B30" s="9"/>
      <c r="C30" s="10"/>
      <c r="D30" s="10"/>
      <c r="E30" s="10"/>
      <c r="F30" s="83">
        <v>613900</v>
      </c>
      <c r="G30" s="95"/>
      <c r="H30" s="20" t="s">
        <v>63</v>
      </c>
      <c r="I30" s="115">
        <v>180000</v>
      </c>
      <c r="J30" s="115">
        <v>180000</v>
      </c>
      <c r="K30" s="138">
        <v>115158</v>
      </c>
      <c r="L30" s="143"/>
      <c r="M30" s="76"/>
      <c r="N30" s="321">
        <f t="shared" si="12"/>
        <v>0</v>
      </c>
      <c r="O30" s="351">
        <f t="shared" si="2"/>
        <v>0</v>
      </c>
    </row>
    <row r="31" spans="2:15" ht="12.95" customHeight="1" x14ac:dyDescent="0.2">
      <c r="B31" s="9"/>
      <c r="C31" s="10"/>
      <c r="D31" s="10"/>
      <c r="E31" s="10"/>
      <c r="F31" s="83">
        <v>613900</v>
      </c>
      <c r="G31" s="95" t="s">
        <v>277</v>
      </c>
      <c r="H31" s="181" t="s">
        <v>540</v>
      </c>
      <c r="I31" s="115">
        <v>47520</v>
      </c>
      <c r="J31" s="115">
        <v>47520</v>
      </c>
      <c r="K31" s="138">
        <v>21381</v>
      </c>
      <c r="L31" s="143"/>
      <c r="M31" s="76"/>
      <c r="N31" s="321">
        <f t="shared" ref="N31" si="13">SUM(L31:M31)</f>
        <v>0</v>
      </c>
      <c r="O31" s="351">
        <f t="shared" si="2"/>
        <v>0</v>
      </c>
    </row>
    <row r="32" spans="2:15" ht="12.95" customHeight="1" x14ac:dyDescent="0.2">
      <c r="B32" s="9"/>
      <c r="C32" s="10"/>
      <c r="D32" s="10"/>
      <c r="E32" s="10"/>
      <c r="F32" s="83">
        <v>613900</v>
      </c>
      <c r="G32" s="95" t="s">
        <v>428</v>
      </c>
      <c r="H32" s="181" t="s">
        <v>409</v>
      </c>
      <c r="I32" s="115">
        <v>87000</v>
      </c>
      <c r="J32" s="115">
        <v>87000</v>
      </c>
      <c r="K32" s="138">
        <v>15375</v>
      </c>
      <c r="L32" s="143"/>
      <c r="M32" s="76"/>
      <c r="N32" s="321">
        <f t="shared" si="12"/>
        <v>0</v>
      </c>
      <c r="O32" s="351">
        <f t="shared" si="2"/>
        <v>0</v>
      </c>
    </row>
    <row r="33" spans="2:19" ht="8.1" customHeight="1" x14ac:dyDescent="0.2">
      <c r="B33" s="9"/>
      <c r="C33" s="10"/>
      <c r="D33" s="10"/>
      <c r="E33" s="10"/>
      <c r="F33" s="83"/>
      <c r="G33" s="95"/>
      <c r="H33" s="20"/>
      <c r="I33" s="115"/>
      <c r="J33" s="115"/>
      <c r="K33" s="138"/>
      <c r="L33" s="143"/>
      <c r="M33" s="76"/>
      <c r="N33" s="321"/>
      <c r="O33" s="351" t="str">
        <f t="shared" si="2"/>
        <v/>
      </c>
    </row>
    <row r="34" spans="2:19" s="1" customFormat="1" ht="12.95" customHeight="1" x14ac:dyDescent="0.25">
      <c r="B34" s="11"/>
      <c r="C34" s="7"/>
      <c r="D34" s="7"/>
      <c r="E34" s="7"/>
      <c r="F34" s="82">
        <v>614000</v>
      </c>
      <c r="G34" s="95"/>
      <c r="H34" s="21" t="s">
        <v>84</v>
      </c>
      <c r="I34" s="117">
        <f>SUM(I35:I42)</f>
        <v>705000</v>
      </c>
      <c r="J34" s="117">
        <f>SUM(J35:J42)</f>
        <v>705000</v>
      </c>
      <c r="K34" s="212">
        <f t="shared" ref="K34:N34" si="14">SUM(K35:K42)</f>
        <v>297090</v>
      </c>
      <c r="L34" s="200">
        <f t="shared" si="14"/>
        <v>0</v>
      </c>
      <c r="M34" s="80">
        <f t="shared" si="14"/>
        <v>0</v>
      </c>
      <c r="N34" s="322">
        <f t="shared" si="14"/>
        <v>0</v>
      </c>
      <c r="O34" s="350">
        <f t="shared" si="2"/>
        <v>0</v>
      </c>
    </row>
    <row r="35" spans="2:19" s="38" customFormat="1" ht="12.95" customHeight="1" x14ac:dyDescent="0.2">
      <c r="B35" s="39"/>
      <c r="C35" s="12"/>
      <c r="D35" s="12"/>
      <c r="E35" s="12"/>
      <c r="F35" s="83">
        <v>614100</v>
      </c>
      <c r="G35" s="95" t="s">
        <v>278</v>
      </c>
      <c r="H35" s="182" t="s">
        <v>98</v>
      </c>
      <c r="I35" s="118">
        <v>300000</v>
      </c>
      <c r="J35" s="118">
        <v>300000</v>
      </c>
      <c r="K35" s="213">
        <v>150000</v>
      </c>
      <c r="L35" s="144"/>
      <c r="M35" s="112"/>
      <c r="N35" s="321">
        <f t="shared" ref="N35:N41" si="15">SUM(L35:M35)</f>
        <v>0</v>
      </c>
      <c r="O35" s="351">
        <f t="shared" si="2"/>
        <v>0</v>
      </c>
    </row>
    <row r="36" spans="2:19" s="55" customFormat="1" ht="12.95" customHeight="1" x14ac:dyDescent="0.2">
      <c r="B36" s="53"/>
      <c r="C36" s="54"/>
      <c r="D36" s="54"/>
      <c r="E36" s="54"/>
      <c r="F36" s="86">
        <v>614200</v>
      </c>
      <c r="G36" s="95" t="s">
        <v>279</v>
      </c>
      <c r="H36" s="183" t="s">
        <v>266</v>
      </c>
      <c r="I36" s="162">
        <v>0</v>
      </c>
      <c r="J36" s="162">
        <v>0</v>
      </c>
      <c r="K36" s="214">
        <v>0</v>
      </c>
      <c r="L36" s="207"/>
      <c r="M36" s="124"/>
      <c r="N36" s="321">
        <f t="shared" si="15"/>
        <v>0</v>
      </c>
      <c r="O36" s="351" t="str">
        <f t="shared" si="2"/>
        <v/>
      </c>
      <c r="S36" s="56"/>
    </row>
    <row r="37" spans="2:19" ht="12.95" customHeight="1" x14ac:dyDescent="0.2">
      <c r="B37" s="9"/>
      <c r="C37" s="10"/>
      <c r="D37" s="10"/>
      <c r="E37" s="10"/>
      <c r="F37" s="83">
        <v>614300</v>
      </c>
      <c r="G37" s="95" t="s">
        <v>280</v>
      </c>
      <c r="H37" s="193" t="s">
        <v>460</v>
      </c>
      <c r="I37" s="118">
        <v>80000</v>
      </c>
      <c r="J37" s="118">
        <v>80000</v>
      </c>
      <c r="K37" s="213">
        <v>0</v>
      </c>
      <c r="L37" s="144"/>
      <c r="M37" s="112"/>
      <c r="N37" s="321">
        <f t="shared" si="15"/>
        <v>0</v>
      </c>
      <c r="O37" s="351">
        <f t="shared" si="2"/>
        <v>0</v>
      </c>
    </row>
    <row r="38" spans="2:19" ht="12.95" customHeight="1" x14ac:dyDescent="0.2">
      <c r="B38" s="9"/>
      <c r="C38" s="10"/>
      <c r="D38" s="10"/>
      <c r="E38" s="10"/>
      <c r="F38" s="83">
        <v>614300</v>
      </c>
      <c r="G38" s="95" t="s">
        <v>281</v>
      </c>
      <c r="H38" s="20" t="s">
        <v>89</v>
      </c>
      <c r="I38" s="118">
        <v>35000</v>
      </c>
      <c r="J38" s="118">
        <v>35000</v>
      </c>
      <c r="K38" s="213">
        <v>14588</v>
      </c>
      <c r="L38" s="144"/>
      <c r="M38" s="112"/>
      <c r="N38" s="321">
        <f t="shared" si="15"/>
        <v>0</v>
      </c>
      <c r="O38" s="351">
        <f t="shared" si="2"/>
        <v>0</v>
      </c>
    </row>
    <row r="39" spans="2:19" ht="12.95" customHeight="1" x14ac:dyDescent="0.2">
      <c r="B39" s="9"/>
      <c r="C39" s="10"/>
      <c r="D39" s="10"/>
      <c r="E39" s="10"/>
      <c r="F39" s="83">
        <v>614300</v>
      </c>
      <c r="G39" s="95" t="s">
        <v>282</v>
      </c>
      <c r="H39" s="20" t="s">
        <v>91</v>
      </c>
      <c r="I39" s="118">
        <v>40000</v>
      </c>
      <c r="J39" s="118">
        <v>40000</v>
      </c>
      <c r="K39" s="213">
        <v>20002</v>
      </c>
      <c r="L39" s="144"/>
      <c r="M39" s="112"/>
      <c r="N39" s="321">
        <f t="shared" si="15"/>
        <v>0</v>
      </c>
      <c r="O39" s="351">
        <f t="shared" si="2"/>
        <v>0</v>
      </c>
    </row>
    <row r="40" spans="2:19" ht="12.95" customHeight="1" x14ac:dyDescent="0.2">
      <c r="B40" s="9"/>
      <c r="C40" s="10"/>
      <c r="D40" s="10"/>
      <c r="E40" s="10"/>
      <c r="F40" s="83">
        <v>614300</v>
      </c>
      <c r="G40" s="95" t="s">
        <v>283</v>
      </c>
      <c r="H40" s="20" t="s">
        <v>265</v>
      </c>
      <c r="I40" s="118">
        <v>0</v>
      </c>
      <c r="J40" s="118">
        <v>0</v>
      </c>
      <c r="K40" s="213">
        <v>0</v>
      </c>
      <c r="L40" s="144"/>
      <c r="M40" s="112"/>
      <c r="N40" s="321">
        <f t="shared" si="15"/>
        <v>0</v>
      </c>
      <c r="O40" s="351" t="str">
        <f t="shared" si="2"/>
        <v/>
      </c>
    </row>
    <row r="41" spans="2:19" ht="12.95" customHeight="1" x14ac:dyDescent="0.2">
      <c r="B41" s="9"/>
      <c r="C41" s="10"/>
      <c r="D41" s="10"/>
      <c r="E41" s="10"/>
      <c r="F41" s="83">
        <v>614300</v>
      </c>
      <c r="G41" s="95" t="s">
        <v>434</v>
      </c>
      <c r="H41" s="181" t="s">
        <v>459</v>
      </c>
      <c r="I41" s="118">
        <v>150000</v>
      </c>
      <c r="J41" s="118">
        <v>150000</v>
      </c>
      <c r="K41" s="213">
        <v>62500</v>
      </c>
      <c r="L41" s="144"/>
      <c r="M41" s="112"/>
      <c r="N41" s="321">
        <f t="shared" si="15"/>
        <v>0</v>
      </c>
      <c r="O41" s="351">
        <f t="shared" si="2"/>
        <v>0</v>
      </c>
    </row>
    <row r="42" spans="2:19" ht="12.95" customHeight="1" x14ac:dyDescent="0.2">
      <c r="B42" s="9"/>
      <c r="C42" s="10"/>
      <c r="D42" s="10"/>
      <c r="E42" s="10"/>
      <c r="F42" s="83">
        <v>614300</v>
      </c>
      <c r="G42" s="95" t="s">
        <v>531</v>
      </c>
      <c r="H42" s="181" t="s">
        <v>532</v>
      </c>
      <c r="I42" s="118">
        <v>100000</v>
      </c>
      <c r="J42" s="118">
        <v>100000</v>
      </c>
      <c r="K42" s="213">
        <v>50000</v>
      </c>
      <c r="L42" s="144"/>
      <c r="M42" s="112"/>
      <c r="N42" s="321">
        <f t="shared" ref="N42" si="16">SUM(L42:M42)</f>
        <v>0</v>
      </c>
      <c r="O42" s="351">
        <f t="shared" ref="O42" si="17">IF(J42=0,"",N42/J42*100)</f>
        <v>0</v>
      </c>
    </row>
    <row r="43" spans="2:19" ht="8.1" customHeight="1" x14ac:dyDescent="0.2">
      <c r="B43" s="9"/>
      <c r="C43" s="10"/>
      <c r="D43" s="10"/>
      <c r="E43" s="10"/>
      <c r="F43" s="83"/>
      <c r="G43" s="95"/>
      <c r="H43" s="20"/>
      <c r="I43" s="118"/>
      <c r="J43" s="118"/>
      <c r="K43" s="213"/>
      <c r="L43" s="144"/>
      <c r="M43" s="78"/>
      <c r="N43" s="321"/>
      <c r="O43" s="351" t="str">
        <f t="shared" si="2"/>
        <v/>
      </c>
    </row>
    <row r="44" spans="2:19" ht="12.95" customHeight="1" x14ac:dyDescent="0.25">
      <c r="B44" s="9"/>
      <c r="C44" s="10"/>
      <c r="D44" s="10"/>
      <c r="E44" s="10"/>
      <c r="F44" s="82">
        <v>615000</v>
      </c>
      <c r="G44" s="95"/>
      <c r="H44" s="21" t="s">
        <v>12</v>
      </c>
      <c r="I44" s="117">
        <f t="shared" ref="I44:L44" si="18">I45</f>
        <v>200000</v>
      </c>
      <c r="J44" s="117">
        <f t="shared" si="18"/>
        <v>200000</v>
      </c>
      <c r="K44" s="212">
        <f t="shared" si="18"/>
        <v>0</v>
      </c>
      <c r="L44" s="200">
        <f t="shared" si="18"/>
        <v>0</v>
      </c>
      <c r="M44" s="80">
        <f>M45</f>
        <v>0</v>
      </c>
      <c r="N44" s="322">
        <f>N45</f>
        <v>0</v>
      </c>
      <c r="O44" s="350">
        <f t="shared" si="2"/>
        <v>0</v>
      </c>
    </row>
    <row r="45" spans="2:19" ht="12.95" customHeight="1" x14ac:dyDescent="0.2">
      <c r="B45" s="9"/>
      <c r="C45" s="10"/>
      <c r="D45" s="10"/>
      <c r="E45" s="10"/>
      <c r="F45" s="83">
        <v>615100</v>
      </c>
      <c r="G45" s="95"/>
      <c r="H45" s="182" t="s">
        <v>478</v>
      </c>
      <c r="I45" s="118">
        <v>200000</v>
      </c>
      <c r="J45" s="118">
        <v>200000</v>
      </c>
      <c r="K45" s="213">
        <v>0</v>
      </c>
      <c r="L45" s="144"/>
      <c r="M45" s="78"/>
      <c r="N45" s="321">
        <f>SUM(L45:M45)</f>
        <v>0</v>
      </c>
      <c r="O45" s="351">
        <f t="shared" si="2"/>
        <v>0</v>
      </c>
    </row>
    <row r="46" spans="2:19" ht="8.1" customHeight="1" x14ac:dyDescent="0.2">
      <c r="B46" s="9"/>
      <c r="C46" s="10"/>
      <c r="D46" s="10"/>
      <c r="E46" s="10"/>
      <c r="F46" s="83"/>
      <c r="G46" s="95"/>
      <c r="H46" s="20"/>
      <c r="I46" s="115"/>
      <c r="J46" s="115"/>
      <c r="K46" s="138"/>
      <c r="L46" s="143"/>
      <c r="M46" s="76"/>
      <c r="N46" s="321"/>
      <c r="O46" s="351" t="str">
        <f t="shared" si="2"/>
        <v/>
      </c>
    </row>
    <row r="47" spans="2:19" ht="12.95" customHeight="1" x14ac:dyDescent="0.25">
      <c r="B47" s="11"/>
      <c r="C47" s="7"/>
      <c r="D47" s="7"/>
      <c r="E47" s="7"/>
      <c r="F47" s="82">
        <v>821000</v>
      </c>
      <c r="G47" s="95"/>
      <c r="H47" s="21" t="s">
        <v>13</v>
      </c>
      <c r="I47" s="117">
        <f>SUM(I48:I51)</f>
        <v>1331000</v>
      </c>
      <c r="J47" s="117">
        <f>SUM(J48:J51)</f>
        <v>1374729</v>
      </c>
      <c r="K47" s="212">
        <f t="shared" ref="K47:N47" si="19">SUM(K48:K51)</f>
        <v>92585</v>
      </c>
      <c r="L47" s="200">
        <f t="shared" si="19"/>
        <v>0</v>
      </c>
      <c r="M47" s="13">
        <f t="shared" si="19"/>
        <v>0</v>
      </c>
      <c r="N47" s="303">
        <f t="shared" si="19"/>
        <v>0</v>
      </c>
      <c r="O47" s="350">
        <f t="shared" si="2"/>
        <v>0</v>
      </c>
    </row>
    <row r="48" spans="2:19" ht="12.95" customHeight="1" x14ac:dyDescent="0.2">
      <c r="B48" s="9"/>
      <c r="C48" s="10"/>
      <c r="D48" s="10"/>
      <c r="E48" s="10"/>
      <c r="F48" s="83">
        <v>821100</v>
      </c>
      <c r="G48" s="95"/>
      <c r="H48" s="181" t="s">
        <v>533</v>
      </c>
      <c r="I48" s="115">
        <v>150000</v>
      </c>
      <c r="J48" s="115">
        <v>150000</v>
      </c>
      <c r="K48" s="138">
        <v>0</v>
      </c>
      <c r="L48" s="143"/>
      <c r="M48" s="24"/>
      <c r="N48" s="321">
        <f t="shared" ref="N48" si="20">SUM(L48:M48)</f>
        <v>0</v>
      </c>
      <c r="O48" s="351">
        <f t="shared" ref="O48" si="21">IF(J48=0,"",N48/J48*100)</f>
        <v>0</v>
      </c>
    </row>
    <row r="49" spans="2:15" ht="12.95" customHeight="1" x14ac:dyDescent="0.2">
      <c r="B49" s="9"/>
      <c r="C49" s="10"/>
      <c r="D49" s="10"/>
      <c r="E49" s="10"/>
      <c r="F49" s="83">
        <v>821200</v>
      </c>
      <c r="G49" s="95"/>
      <c r="H49" s="20" t="s">
        <v>14</v>
      </c>
      <c r="I49" s="115">
        <v>1100000</v>
      </c>
      <c r="J49" s="115">
        <v>1143729</v>
      </c>
      <c r="K49" s="138">
        <v>75759</v>
      </c>
      <c r="L49" s="143"/>
      <c r="M49" s="24"/>
      <c r="N49" s="321">
        <f t="shared" ref="N49:N51" si="22">SUM(L49:M49)</f>
        <v>0</v>
      </c>
      <c r="O49" s="351">
        <f t="shared" si="2"/>
        <v>0</v>
      </c>
    </row>
    <row r="50" spans="2:15" ht="12.95" customHeight="1" x14ac:dyDescent="0.2">
      <c r="B50" s="9"/>
      <c r="C50" s="10"/>
      <c r="D50" s="10"/>
      <c r="E50" s="10"/>
      <c r="F50" s="83">
        <v>821300</v>
      </c>
      <c r="G50" s="95"/>
      <c r="H50" s="20" t="s">
        <v>15</v>
      </c>
      <c r="I50" s="118">
        <v>31000</v>
      </c>
      <c r="J50" s="118">
        <v>31000</v>
      </c>
      <c r="K50" s="213">
        <v>16826</v>
      </c>
      <c r="L50" s="144"/>
      <c r="M50" s="25"/>
      <c r="N50" s="321">
        <f t="shared" si="22"/>
        <v>0</v>
      </c>
      <c r="O50" s="351">
        <f t="shared" si="2"/>
        <v>0</v>
      </c>
    </row>
    <row r="51" spans="2:15" ht="12.95" customHeight="1" x14ac:dyDescent="0.2">
      <c r="B51" s="9"/>
      <c r="C51" s="10"/>
      <c r="D51" s="10"/>
      <c r="E51" s="10"/>
      <c r="F51" s="83">
        <v>821500</v>
      </c>
      <c r="G51" s="95"/>
      <c r="H51" s="20" t="s">
        <v>238</v>
      </c>
      <c r="I51" s="115">
        <v>50000</v>
      </c>
      <c r="J51" s="115">
        <v>50000</v>
      </c>
      <c r="K51" s="138">
        <v>0</v>
      </c>
      <c r="L51" s="143"/>
      <c r="M51" s="45"/>
      <c r="N51" s="321">
        <f t="shared" si="22"/>
        <v>0</v>
      </c>
      <c r="O51" s="351">
        <f t="shared" si="2"/>
        <v>0</v>
      </c>
    </row>
    <row r="52" spans="2:15" s="1" customFormat="1" ht="8.1" customHeight="1" x14ac:dyDescent="0.25">
      <c r="B52" s="9"/>
      <c r="C52" s="10"/>
      <c r="D52" s="10"/>
      <c r="E52" s="10"/>
      <c r="F52" s="83"/>
      <c r="G52" s="95"/>
      <c r="H52" s="20"/>
      <c r="I52" s="117"/>
      <c r="J52" s="117"/>
      <c r="K52" s="212"/>
      <c r="L52" s="200"/>
      <c r="M52" s="13"/>
      <c r="N52" s="303"/>
      <c r="O52" s="351" t="str">
        <f t="shared" si="2"/>
        <v/>
      </c>
    </row>
    <row r="53" spans="2:15" ht="12.95" customHeight="1" x14ac:dyDescent="0.25">
      <c r="B53" s="11"/>
      <c r="C53" s="7"/>
      <c r="D53" s="7"/>
      <c r="E53" s="7"/>
      <c r="F53" s="82"/>
      <c r="G53" s="95"/>
      <c r="H53" s="21" t="s">
        <v>16</v>
      </c>
      <c r="I53" s="117">
        <v>7</v>
      </c>
      <c r="J53" s="117">
        <v>7</v>
      </c>
      <c r="K53" s="212">
        <v>7</v>
      </c>
      <c r="L53" s="200"/>
      <c r="M53" s="13"/>
      <c r="N53" s="303"/>
      <c r="O53" s="351"/>
    </row>
    <row r="54" spans="2:15" ht="12.95" customHeight="1" x14ac:dyDescent="0.25">
      <c r="B54" s="11"/>
      <c r="C54" s="7"/>
      <c r="D54" s="7"/>
      <c r="E54" s="7"/>
      <c r="F54" s="82"/>
      <c r="G54" s="95"/>
      <c r="H54" s="21" t="s">
        <v>25</v>
      </c>
      <c r="I54" s="13">
        <f t="shared" ref="I54:N54" si="23">I8+I13+I18+I21+I34+I44+I47</f>
        <v>3328660</v>
      </c>
      <c r="J54" s="149">
        <f t="shared" si="23"/>
        <v>3372389</v>
      </c>
      <c r="K54" s="142">
        <f t="shared" si="23"/>
        <v>858312</v>
      </c>
      <c r="L54" s="152">
        <f t="shared" si="23"/>
        <v>0</v>
      </c>
      <c r="M54" s="13">
        <f t="shared" si="23"/>
        <v>0</v>
      </c>
      <c r="N54" s="303">
        <f t="shared" si="23"/>
        <v>0</v>
      </c>
      <c r="O54" s="350">
        <f>IF(J54=0,"",N54/J54*100)</f>
        <v>0</v>
      </c>
    </row>
    <row r="55" spans="2:15" ht="12.95" customHeight="1" x14ac:dyDescent="0.25">
      <c r="B55" s="11"/>
      <c r="C55" s="7"/>
      <c r="D55" s="7"/>
      <c r="E55" s="7"/>
      <c r="F55" s="82"/>
      <c r="G55" s="95"/>
      <c r="H55" s="7" t="s">
        <v>17</v>
      </c>
      <c r="I55" s="167">
        <f>I56</f>
        <v>4223320</v>
      </c>
      <c r="J55" s="311">
        <f t="shared" ref="J55:N55" si="24">J56</f>
        <v>4267049</v>
      </c>
      <c r="K55" s="221">
        <f t="shared" si="24"/>
        <v>1137951</v>
      </c>
      <c r="L55" s="325">
        <f t="shared" si="24"/>
        <v>0</v>
      </c>
      <c r="M55" s="167">
        <f t="shared" si="24"/>
        <v>0</v>
      </c>
      <c r="N55" s="326">
        <f t="shared" si="24"/>
        <v>0</v>
      </c>
      <c r="O55" s="351"/>
    </row>
    <row r="56" spans="2:15" ht="12.95" customHeight="1" x14ac:dyDescent="0.25">
      <c r="B56" s="11"/>
      <c r="C56" s="7"/>
      <c r="D56" s="7"/>
      <c r="E56" s="7"/>
      <c r="F56" s="82"/>
      <c r="G56" s="95"/>
      <c r="H56" s="7" t="s">
        <v>18</v>
      </c>
      <c r="I56" s="167">
        <f>I54+I85+I116+I147+I181</f>
        <v>4223320</v>
      </c>
      <c r="J56" s="311">
        <f t="shared" ref="J56:N56" si="25">J54+J85+J116+J147+J181</f>
        <v>4267049</v>
      </c>
      <c r="K56" s="221">
        <f t="shared" si="25"/>
        <v>1137951</v>
      </c>
      <c r="L56" s="325">
        <f t="shared" si="25"/>
        <v>0</v>
      </c>
      <c r="M56" s="167">
        <f t="shared" si="25"/>
        <v>0</v>
      </c>
      <c r="N56" s="326">
        <f t="shared" si="25"/>
        <v>0</v>
      </c>
      <c r="O56" s="351"/>
    </row>
    <row r="57" spans="2:15" s="1" customFormat="1" ht="8.1" customHeight="1" thickBot="1" x14ac:dyDescent="0.25">
      <c r="B57" s="14"/>
      <c r="C57" s="15"/>
      <c r="D57" s="15"/>
      <c r="E57" s="15"/>
      <c r="F57" s="84"/>
      <c r="G57" s="96"/>
      <c r="H57" s="15"/>
      <c r="I57" s="15"/>
      <c r="J57" s="23"/>
      <c r="K57" s="215"/>
      <c r="L57" s="14"/>
      <c r="M57" s="15"/>
      <c r="N57" s="305"/>
      <c r="O57" s="352"/>
    </row>
    <row r="58" spans="2:15" s="1" customFormat="1" ht="15.95" customHeight="1" x14ac:dyDescent="0.2">
      <c r="B58" s="8"/>
      <c r="C58" s="8"/>
      <c r="D58" s="8"/>
      <c r="E58" s="8"/>
      <c r="F58" s="85"/>
      <c r="G58" s="97"/>
      <c r="H58" s="8"/>
      <c r="I58" s="8"/>
      <c r="J58" s="8"/>
      <c r="K58" s="8"/>
      <c r="L58" s="8"/>
      <c r="M58" s="8"/>
      <c r="N58" s="125"/>
      <c r="O58" s="106"/>
    </row>
    <row r="59" spans="2:15" ht="15" x14ac:dyDescent="0.25">
      <c r="B59" s="5" t="s">
        <v>30</v>
      </c>
      <c r="C59" s="6" t="s">
        <v>4</v>
      </c>
      <c r="D59" s="6" t="s">
        <v>33</v>
      </c>
      <c r="E59" s="173" t="s">
        <v>378</v>
      </c>
      <c r="F59" s="4"/>
      <c r="G59" s="4"/>
      <c r="H59" s="18" t="s">
        <v>534</v>
      </c>
      <c r="I59" s="4"/>
      <c r="J59" s="4"/>
      <c r="K59" s="43"/>
      <c r="L59" s="3"/>
      <c r="M59" s="4"/>
      <c r="N59" s="315"/>
      <c r="O59" s="349"/>
    </row>
    <row r="60" spans="2:15" ht="15" x14ac:dyDescent="0.25">
      <c r="B60" s="11"/>
      <c r="C60" s="7"/>
      <c r="D60" s="7"/>
      <c r="E60" s="7"/>
      <c r="F60" s="82">
        <v>611000</v>
      </c>
      <c r="G60" s="94"/>
      <c r="H60" s="21" t="s">
        <v>59</v>
      </c>
      <c r="I60" s="114">
        <f t="shared" ref="I60" si="26">SUM(I61:I64)</f>
        <v>71900</v>
      </c>
      <c r="J60" s="114">
        <f t="shared" ref="J60" si="27">SUM(J61:J64)</f>
        <v>71900</v>
      </c>
      <c r="K60" s="292">
        <f>SUM(K61:K64)</f>
        <v>34733</v>
      </c>
      <c r="L60" s="200">
        <f>SUM(L61:L64)</f>
        <v>0</v>
      </c>
      <c r="M60" s="117">
        <f>SUM(M61:M64)</f>
        <v>0</v>
      </c>
      <c r="N60" s="316">
        <f>SUM(N61:N64)</f>
        <v>0</v>
      </c>
      <c r="O60" s="350">
        <f t="shared" ref="O60:O83" si="28">IF(J60=0,"",N60/J60*100)</f>
        <v>0</v>
      </c>
    </row>
    <row r="61" spans="2:15" ht="14.25" x14ac:dyDescent="0.2">
      <c r="B61" s="9"/>
      <c r="C61" s="10"/>
      <c r="D61" s="10"/>
      <c r="E61" s="10"/>
      <c r="F61" s="83">
        <v>611100</v>
      </c>
      <c r="G61" s="95"/>
      <c r="H61" s="20" t="s">
        <v>80</v>
      </c>
      <c r="I61" s="115">
        <v>63350</v>
      </c>
      <c r="J61" s="115">
        <v>63350</v>
      </c>
      <c r="K61" s="110">
        <v>31611</v>
      </c>
      <c r="L61" s="143"/>
      <c r="M61" s="115"/>
      <c r="N61" s="317">
        <f>SUM(L61:M61)</f>
        <v>0</v>
      </c>
      <c r="O61" s="351">
        <f t="shared" si="28"/>
        <v>0</v>
      </c>
    </row>
    <row r="62" spans="2:15" ht="14.25" x14ac:dyDescent="0.2">
      <c r="B62" s="9"/>
      <c r="C62" s="10"/>
      <c r="D62" s="10"/>
      <c r="E62" s="10"/>
      <c r="F62" s="83">
        <v>611200</v>
      </c>
      <c r="G62" s="95"/>
      <c r="H62" s="20" t="s">
        <v>81</v>
      </c>
      <c r="I62" s="115">
        <v>8550</v>
      </c>
      <c r="J62" s="115">
        <v>8550</v>
      </c>
      <c r="K62" s="110">
        <v>3122</v>
      </c>
      <c r="L62" s="143"/>
      <c r="M62" s="115"/>
      <c r="N62" s="317">
        <f t="shared" ref="N62:N63" si="29">SUM(L62:M62)</f>
        <v>0</v>
      </c>
      <c r="O62" s="351">
        <f t="shared" si="28"/>
        <v>0</v>
      </c>
    </row>
    <row r="63" spans="2:15" ht="14.25" x14ac:dyDescent="0.2">
      <c r="B63" s="9"/>
      <c r="C63" s="10"/>
      <c r="D63" s="10"/>
      <c r="E63" s="10"/>
      <c r="F63" s="83">
        <v>611200</v>
      </c>
      <c r="G63" s="95"/>
      <c r="H63" s="184" t="s">
        <v>245</v>
      </c>
      <c r="I63" s="115">
        <v>0</v>
      </c>
      <c r="J63" s="115">
        <v>0</v>
      </c>
      <c r="K63" s="110">
        <v>0</v>
      </c>
      <c r="L63" s="143"/>
      <c r="M63" s="115"/>
      <c r="N63" s="317">
        <f t="shared" si="29"/>
        <v>0</v>
      </c>
      <c r="O63" s="351" t="str">
        <f t="shared" si="28"/>
        <v/>
      </c>
    </row>
    <row r="64" spans="2:15" ht="14.25" x14ac:dyDescent="0.2">
      <c r="B64" s="9"/>
      <c r="C64" s="10"/>
      <c r="D64" s="10"/>
      <c r="E64" s="10"/>
      <c r="F64" s="83"/>
      <c r="G64" s="95"/>
      <c r="H64" s="20"/>
      <c r="I64" s="115"/>
      <c r="J64" s="115"/>
      <c r="K64" s="110"/>
      <c r="L64" s="143"/>
      <c r="M64" s="115"/>
      <c r="N64" s="317"/>
      <c r="O64" s="351" t="str">
        <f t="shared" si="28"/>
        <v/>
      </c>
    </row>
    <row r="65" spans="2:15" ht="15" x14ac:dyDescent="0.25">
      <c r="B65" s="11"/>
      <c r="C65" s="7"/>
      <c r="D65" s="7"/>
      <c r="E65" s="7"/>
      <c r="F65" s="82">
        <v>612000</v>
      </c>
      <c r="G65" s="94"/>
      <c r="H65" s="21" t="s">
        <v>58</v>
      </c>
      <c r="I65" s="114">
        <f t="shared" ref="I65:J65" si="30">I66</f>
        <v>6670</v>
      </c>
      <c r="J65" s="114">
        <f t="shared" si="30"/>
        <v>6670</v>
      </c>
      <c r="K65" s="292">
        <f>K66</f>
        <v>3319</v>
      </c>
      <c r="L65" s="200">
        <f>L66</f>
        <v>0</v>
      </c>
      <c r="M65" s="117">
        <f>M66</f>
        <v>0</v>
      </c>
      <c r="N65" s="316">
        <f>N66</f>
        <v>0</v>
      </c>
      <c r="O65" s="350">
        <f t="shared" si="28"/>
        <v>0</v>
      </c>
    </row>
    <row r="66" spans="2:15" ht="14.25" x14ac:dyDescent="0.2">
      <c r="B66" s="9"/>
      <c r="C66" s="10"/>
      <c r="D66" s="10"/>
      <c r="E66" s="10"/>
      <c r="F66" s="83">
        <v>612100</v>
      </c>
      <c r="G66" s="95"/>
      <c r="H66" s="182" t="s">
        <v>6</v>
      </c>
      <c r="I66" s="115">
        <v>6670</v>
      </c>
      <c r="J66" s="115">
        <v>6670</v>
      </c>
      <c r="K66" s="110">
        <v>3319</v>
      </c>
      <c r="L66" s="143"/>
      <c r="M66" s="115"/>
      <c r="N66" s="317">
        <f>SUM(L66:M66)</f>
        <v>0</v>
      </c>
      <c r="O66" s="351">
        <f t="shared" si="28"/>
        <v>0</v>
      </c>
    </row>
    <row r="67" spans="2:15" ht="14.25" x14ac:dyDescent="0.2">
      <c r="B67" s="9"/>
      <c r="C67" s="10"/>
      <c r="D67" s="10"/>
      <c r="E67" s="10"/>
      <c r="F67" s="83"/>
      <c r="G67" s="95"/>
      <c r="H67" s="20"/>
      <c r="I67" s="115"/>
      <c r="J67" s="115"/>
      <c r="K67" s="110"/>
      <c r="L67" s="143"/>
      <c r="M67" s="115"/>
      <c r="N67" s="304"/>
      <c r="O67" s="351" t="str">
        <f t="shared" si="28"/>
        <v/>
      </c>
    </row>
    <row r="68" spans="2:15" ht="15" x14ac:dyDescent="0.25">
      <c r="B68" s="11"/>
      <c r="C68" s="7"/>
      <c r="D68" s="7"/>
      <c r="E68" s="7"/>
      <c r="F68" s="82">
        <v>613000</v>
      </c>
      <c r="G68" s="94"/>
      <c r="H68" s="21" t="s">
        <v>60</v>
      </c>
      <c r="I68" s="114">
        <f t="shared" ref="I68" si="31">SUM(I69:I78)</f>
        <v>800</v>
      </c>
      <c r="J68" s="114">
        <f t="shared" ref="J68" si="32">SUM(J69:J78)</f>
        <v>800</v>
      </c>
      <c r="K68" s="292">
        <f>SUM(K69:K78)</f>
        <v>101</v>
      </c>
      <c r="L68" s="201">
        <f>SUM(L69:L78)</f>
        <v>0</v>
      </c>
      <c r="M68" s="119">
        <f>SUM(M69:M78)</f>
        <v>0</v>
      </c>
      <c r="N68" s="303">
        <f>SUM(N69:N78)</f>
        <v>0</v>
      </c>
      <c r="O68" s="350">
        <f t="shared" si="28"/>
        <v>0</v>
      </c>
    </row>
    <row r="69" spans="2:15" ht="14.25" x14ac:dyDescent="0.2">
      <c r="B69" s="9"/>
      <c r="C69" s="10"/>
      <c r="D69" s="10"/>
      <c r="E69" s="10"/>
      <c r="F69" s="83">
        <v>613100</v>
      </c>
      <c r="G69" s="95"/>
      <c r="H69" s="20" t="s">
        <v>7</v>
      </c>
      <c r="I69" s="115">
        <v>300</v>
      </c>
      <c r="J69" s="115">
        <v>300</v>
      </c>
      <c r="K69" s="110">
        <v>0</v>
      </c>
      <c r="L69" s="143"/>
      <c r="M69" s="115"/>
      <c r="N69" s="317">
        <f t="shared" ref="N69:N78" si="33">SUM(L69:M69)</f>
        <v>0</v>
      </c>
      <c r="O69" s="351">
        <f t="shared" si="28"/>
        <v>0</v>
      </c>
    </row>
    <row r="70" spans="2:15" ht="14.25" x14ac:dyDescent="0.2">
      <c r="B70" s="9"/>
      <c r="C70" s="10"/>
      <c r="D70" s="10"/>
      <c r="E70" s="10"/>
      <c r="F70" s="83">
        <v>613200</v>
      </c>
      <c r="G70" s="95"/>
      <c r="H70" s="20" t="s">
        <v>8</v>
      </c>
      <c r="I70" s="115">
        <v>0</v>
      </c>
      <c r="J70" s="115">
        <v>0</v>
      </c>
      <c r="K70" s="110">
        <v>0</v>
      </c>
      <c r="L70" s="143"/>
      <c r="M70" s="115"/>
      <c r="N70" s="317">
        <f t="shared" si="33"/>
        <v>0</v>
      </c>
      <c r="O70" s="351" t="str">
        <f t="shared" si="28"/>
        <v/>
      </c>
    </row>
    <row r="71" spans="2:15" ht="14.25" x14ac:dyDescent="0.2">
      <c r="B71" s="9"/>
      <c r="C71" s="10"/>
      <c r="D71" s="10"/>
      <c r="E71" s="10"/>
      <c r="F71" s="83">
        <v>613300</v>
      </c>
      <c r="G71" s="95"/>
      <c r="H71" s="20" t="s">
        <v>82</v>
      </c>
      <c r="I71" s="115">
        <v>0</v>
      </c>
      <c r="J71" s="115">
        <v>0</v>
      </c>
      <c r="K71" s="110">
        <v>0</v>
      </c>
      <c r="L71" s="143"/>
      <c r="M71" s="115"/>
      <c r="N71" s="317">
        <f t="shared" si="33"/>
        <v>0</v>
      </c>
      <c r="O71" s="351" t="str">
        <f t="shared" si="28"/>
        <v/>
      </c>
    </row>
    <row r="72" spans="2:15" ht="14.25" x14ac:dyDescent="0.2">
      <c r="B72" s="9"/>
      <c r="C72" s="10"/>
      <c r="D72" s="10"/>
      <c r="E72" s="10"/>
      <c r="F72" s="83">
        <v>613400</v>
      </c>
      <c r="G72" s="95"/>
      <c r="H72" s="20" t="s">
        <v>61</v>
      </c>
      <c r="I72" s="115">
        <v>0</v>
      </c>
      <c r="J72" s="115">
        <v>0</v>
      </c>
      <c r="K72" s="110">
        <v>0</v>
      </c>
      <c r="L72" s="143"/>
      <c r="M72" s="115"/>
      <c r="N72" s="317">
        <f t="shared" si="33"/>
        <v>0</v>
      </c>
      <c r="O72" s="351" t="str">
        <f t="shared" si="28"/>
        <v/>
      </c>
    </row>
    <row r="73" spans="2:15" ht="14.25" x14ac:dyDescent="0.2">
      <c r="B73" s="9"/>
      <c r="C73" s="10"/>
      <c r="D73" s="10"/>
      <c r="E73" s="10"/>
      <c r="F73" s="83">
        <v>613500</v>
      </c>
      <c r="G73" s="95"/>
      <c r="H73" s="20" t="s">
        <v>9</v>
      </c>
      <c r="I73" s="115">
        <v>0</v>
      </c>
      <c r="J73" s="115">
        <v>0</v>
      </c>
      <c r="K73" s="110">
        <v>0</v>
      </c>
      <c r="L73" s="143"/>
      <c r="M73" s="115"/>
      <c r="N73" s="317">
        <f t="shared" si="33"/>
        <v>0</v>
      </c>
      <c r="O73" s="351" t="str">
        <f t="shared" si="28"/>
        <v/>
      </c>
    </row>
    <row r="74" spans="2:15" ht="14.25" x14ac:dyDescent="0.2">
      <c r="B74" s="9"/>
      <c r="C74" s="10"/>
      <c r="D74" s="10"/>
      <c r="E74" s="10"/>
      <c r="F74" s="83">
        <v>613600</v>
      </c>
      <c r="G74" s="95"/>
      <c r="H74" s="20" t="s">
        <v>83</v>
      </c>
      <c r="I74" s="115">
        <v>0</v>
      </c>
      <c r="J74" s="115">
        <v>0</v>
      </c>
      <c r="K74" s="110">
        <v>0</v>
      </c>
      <c r="L74" s="143"/>
      <c r="M74" s="115"/>
      <c r="N74" s="317">
        <f t="shared" si="33"/>
        <v>0</v>
      </c>
      <c r="O74" s="351" t="str">
        <f t="shared" si="28"/>
        <v/>
      </c>
    </row>
    <row r="75" spans="2:15" ht="14.25" x14ac:dyDescent="0.2">
      <c r="B75" s="9"/>
      <c r="C75" s="10"/>
      <c r="D75" s="10"/>
      <c r="E75" s="10"/>
      <c r="F75" s="83">
        <v>613700</v>
      </c>
      <c r="G75" s="95"/>
      <c r="H75" s="20" t="s">
        <v>10</v>
      </c>
      <c r="I75" s="115">
        <v>0</v>
      </c>
      <c r="J75" s="115">
        <v>0</v>
      </c>
      <c r="K75" s="110">
        <v>0</v>
      </c>
      <c r="L75" s="143"/>
      <c r="M75" s="115"/>
      <c r="N75" s="317">
        <f t="shared" si="33"/>
        <v>0</v>
      </c>
      <c r="O75" s="351" t="str">
        <f t="shared" si="28"/>
        <v/>
      </c>
    </row>
    <row r="76" spans="2:15" ht="14.25" x14ac:dyDescent="0.2">
      <c r="B76" s="9"/>
      <c r="C76" s="10"/>
      <c r="D76" s="10"/>
      <c r="E76" s="10"/>
      <c r="F76" s="83">
        <v>613800</v>
      </c>
      <c r="G76" s="95"/>
      <c r="H76" s="20" t="s">
        <v>62</v>
      </c>
      <c r="I76" s="115">
        <v>0</v>
      </c>
      <c r="J76" s="115">
        <v>0</v>
      </c>
      <c r="K76" s="110">
        <v>0</v>
      </c>
      <c r="L76" s="143"/>
      <c r="M76" s="115"/>
      <c r="N76" s="317">
        <f t="shared" si="33"/>
        <v>0</v>
      </c>
      <c r="O76" s="351" t="str">
        <f t="shared" si="28"/>
        <v/>
      </c>
    </row>
    <row r="77" spans="2:15" ht="14.25" x14ac:dyDescent="0.2">
      <c r="B77" s="9"/>
      <c r="C77" s="10"/>
      <c r="D77" s="10"/>
      <c r="E77" s="10"/>
      <c r="F77" s="83">
        <v>613900</v>
      </c>
      <c r="G77" s="95"/>
      <c r="H77" s="20" t="s">
        <v>63</v>
      </c>
      <c r="I77" s="115">
        <v>500</v>
      </c>
      <c r="J77" s="115">
        <v>500</v>
      </c>
      <c r="K77" s="110">
        <v>101</v>
      </c>
      <c r="L77" s="143"/>
      <c r="M77" s="115"/>
      <c r="N77" s="317">
        <f t="shared" si="33"/>
        <v>0</v>
      </c>
      <c r="O77" s="351">
        <f t="shared" si="28"/>
        <v>0</v>
      </c>
    </row>
    <row r="78" spans="2:15" ht="14.25" x14ac:dyDescent="0.2">
      <c r="B78" s="9"/>
      <c r="C78" s="10"/>
      <c r="D78" s="10"/>
      <c r="E78" s="10"/>
      <c r="F78" s="83">
        <v>613900</v>
      </c>
      <c r="G78" s="95"/>
      <c r="H78" s="184" t="s">
        <v>246</v>
      </c>
      <c r="I78" s="115">
        <v>0</v>
      </c>
      <c r="J78" s="115">
        <v>0</v>
      </c>
      <c r="K78" s="110">
        <v>0</v>
      </c>
      <c r="L78" s="144"/>
      <c r="M78" s="118"/>
      <c r="N78" s="317">
        <f t="shared" si="33"/>
        <v>0</v>
      </c>
      <c r="O78" s="351" t="str">
        <f t="shared" si="28"/>
        <v/>
      </c>
    </row>
    <row r="79" spans="2:15" ht="14.25" x14ac:dyDescent="0.2">
      <c r="B79" s="11"/>
      <c r="C79" s="7"/>
      <c r="D79" s="7"/>
      <c r="E79" s="172"/>
      <c r="F79" s="91"/>
      <c r="G79" s="104"/>
      <c r="H79" s="21"/>
      <c r="I79" s="115"/>
      <c r="J79" s="115"/>
      <c r="K79" s="110"/>
      <c r="L79" s="143"/>
      <c r="M79" s="115"/>
      <c r="N79" s="304"/>
      <c r="O79" s="351" t="str">
        <f t="shared" si="28"/>
        <v/>
      </c>
    </row>
    <row r="80" spans="2:15" ht="15" x14ac:dyDescent="0.25">
      <c r="B80" s="11"/>
      <c r="C80" s="7"/>
      <c r="D80" s="7"/>
      <c r="E80" s="7"/>
      <c r="F80" s="82">
        <v>821000</v>
      </c>
      <c r="G80" s="94"/>
      <c r="H80" s="21" t="s">
        <v>13</v>
      </c>
      <c r="I80" s="114">
        <f t="shared" ref="I80:N80" si="34">SUM(I81:I82)</f>
        <v>700</v>
      </c>
      <c r="J80" s="114">
        <f t="shared" ref="J80" si="35">SUM(J81:J82)</f>
        <v>700</v>
      </c>
      <c r="K80" s="292">
        <f t="shared" si="34"/>
        <v>0</v>
      </c>
      <c r="L80" s="200">
        <f t="shared" si="34"/>
        <v>0</v>
      </c>
      <c r="M80" s="117">
        <f t="shared" si="34"/>
        <v>0</v>
      </c>
      <c r="N80" s="303">
        <f t="shared" si="34"/>
        <v>0</v>
      </c>
      <c r="O80" s="351">
        <f t="shared" si="28"/>
        <v>0</v>
      </c>
    </row>
    <row r="81" spans="2:15" ht="14.25" x14ac:dyDescent="0.2">
      <c r="B81" s="9"/>
      <c r="C81" s="10"/>
      <c r="D81" s="10"/>
      <c r="E81" s="10"/>
      <c r="F81" s="83">
        <v>821200</v>
      </c>
      <c r="G81" s="95"/>
      <c r="H81" s="20" t="s">
        <v>14</v>
      </c>
      <c r="I81" s="115">
        <v>0</v>
      </c>
      <c r="J81" s="115">
        <v>0</v>
      </c>
      <c r="K81" s="110">
        <v>0</v>
      </c>
      <c r="L81" s="143"/>
      <c r="M81" s="115"/>
      <c r="N81" s="317">
        <f t="shared" ref="N81:N82" si="36">SUM(L81:M81)</f>
        <v>0</v>
      </c>
      <c r="O81" s="351" t="str">
        <f t="shared" si="28"/>
        <v/>
      </c>
    </row>
    <row r="82" spans="2:15" ht="14.25" x14ac:dyDescent="0.2">
      <c r="B82" s="9"/>
      <c r="C82" s="10"/>
      <c r="D82" s="10"/>
      <c r="E82" s="10"/>
      <c r="F82" s="83">
        <v>821300</v>
      </c>
      <c r="G82" s="95"/>
      <c r="H82" s="20" t="s">
        <v>15</v>
      </c>
      <c r="I82" s="115">
        <v>700</v>
      </c>
      <c r="J82" s="115">
        <v>700</v>
      </c>
      <c r="K82" s="110">
        <v>0</v>
      </c>
      <c r="L82" s="143"/>
      <c r="M82" s="115"/>
      <c r="N82" s="317">
        <f t="shared" si="36"/>
        <v>0</v>
      </c>
      <c r="O82" s="351">
        <f t="shared" si="28"/>
        <v>0</v>
      </c>
    </row>
    <row r="83" spans="2:15" ht="15" x14ac:dyDescent="0.25">
      <c r="B83" s="9"/>
      <c r="C83" s="10"/>
      <c r="D83" s="10"/>
      <c r="E83" s="10"/>
      <c r="F83" s="83"/>
      <c r="G83" s="95"/>
      <c r="H83" s="20"/>
      <c r="I83" s="114"/>
      <c r="J83" s="114"/>
      <c r="K83" s="292"/>
      <c r="L83" s="200"/>
      <c r="M83" s="117"/>
      <c r="N83" s="303"/>
      <c r="O83" s="351" t="str">
        <f t="shared" si="28"/>
        <v/>
      </c>
    </row>
    <row r="84" spans="2:15" ht="15" x14ac:dyDescent="0.25">
      <c r="B84" s="11"/>
      <c r="C84" s="7"/>
      <c r="D84" s="7"/>
      <c r="E84" s="7"/>
      <c r="F84" s="82"/>
      <c r="G84" s="94"/>
      <c r="H84" s="21" t="s">
        <v>16</v>
      </c>
      <c r="I84" s="114">
        <v>2</v>
      </c>
      <c r="J84" s="114">
        <v>2</v>
      </c>
      <c r="K84" s="292">
        <v>2</v>
      </c>
      <c r="L84" s="200"/>
      <c r="M84" s="117"/>
      <c r="N84" s="303"/>
      <c r="O84" s="351"/>
    </row>
    <row r="85" spans="2:15" ht="15" x14ac:dyDescent="0.25">
      <c r="B85" s="11"/>
      <c r="C85" s="7"/>
      <c r="D85" s="7"/>
      <c r="E85" s="7"/>
      <c r="F85" s="82"/>
      <c r="G85" s="94"/>
      <c r="H85" s="21" t="s">
        <v>25</v>
      </c>
      <c r="I85" s="13">
        <f t="shared" ref="I85:K85" si="37">I60+I65+I68+I80</f>
        <v>80070</v>
      </c>
      <c r="J85" s="13">
        <f t="shared" si="37"/>
        <v>80070</v>
      </c>
      <c r="K85" s="80">
        <f t="shared" si="37"/>
        <v>38153</v>
      </c>
      <c r="L85" s="152">
        <f>L60+L65+L68+L80</f>
        <v>0</v>
      </c>
      <c r="M85" s="13">
        <f>M60+M65+M68+M80</f>
        <v>0</v>
      </c>
      <c r="N85" s="303">
        <f>N60+N65+N68+N80</f>
        <v>0</v>
      </c>
      <c r="O85" s="350">
        <f>IF(J85=0,"",N85/J85*100)</f>
        <v>0</v>
      </c>
    </row>
    <row r="86" spans="2:15" ht="15" x14ac:dyDescent="0.25">
      <c r="B86" s="11"/>
      <c r="C86" s="7"/>
      <c r="D86" s="7"/>
      <c r="E86" s="7"/>
      <c r="F86" s="82"/>
      <c r="G86" s="94"/>
      <c r="H86" s="7" t="s">
        <v>17</v>
      </c>
      <c r="I86" s="13"/>
      <c r="J86" s="13"/>
      <c r="K86" s="80"/>
      <c r="L86" s="152"/>
      <c r="M86" s="13"/>
      <c r="N86" s="303"/>
      <c r="O86" s="351" t="str">
        <f>IF(J86=0,"",N86/J86*100)</f>
        <v/>
      </c>
    </row>
    <row r="87" spans="2:15" ht="14.25" x14ac:dyDescent="0.2">
      <c r="B87" s="11"/>
      <c r="C87" s="7"/>
      <c r="D87" s="7"/>
      <c r="E87" s="7"/>
      <c r="F87" s="82"/>
      <c r="G87" s="94"/>
      <c r="H87" s="7" t="s">
        <v>18</v>
      </c>
      <c r="I87" s="24"/>
      <c r="J87" s="24"/>
      <c r="K87" s="76"/>
      <c r="L87" s="151"/>
      <c r="M87" s="24"/>
      <c r="N87" s="304"/>
      <c r="O87" s="351" t="str">
        <f>IF(J87=0,"",N87/J87*100)</f>
        <v/>
      </c>
    </row>
    <row r="88" spans="2:15" ht="15" thickBot="1" x14ac:dyDescent="0.25">
      <c r="B88" s="14"/>
      <c r="C88" s="15"/>
      <c r="D88" s="15"/>
      <c r="E88" s="15"/>
      <c r="F88" s="84"/>
      <c r="G88" s="96"/>
      <c r="H88" s="15"/>
      <c r="I88" s="15"/>
      <c r="J88" s="15"/>
      <c r="K88" s="141"/>
      <c r="L88" s="14"/>
      <c r="M88" s="15"/>
      <c r="N88" s="305"/>
      <c r="O88" s="352"/>
    </row>
    <row r="89" spans="2:15" x14ac:dyDescent="0.2">
      <c r="G89" s="85"/>
    </row>
    <row r="90" spans="2:15" ht="15" x14ac:dyDescent="0.25">
      <c r="B90" s="5" t="s">
        <v>30</v>
      </c>
      <c r="C90" s="6" t="s">
        <v>4</v>
      </c>
      <c r="D90" s="6" t="s">
        <v>34</v>
      </c>
      <c r="E90" s="173" t="s">
        <v>378</v>
      </c>
      <c r="F90" s="4"/>
      <c r="G90" s="4"/>
      <c r="H90" s="18" t="s">
        <v>536</v>
      </c>
      <c r="I90" s="148"/>
      <c r="J90" s="4"/>
      <c r="K90" s="43"/>
      <c r="L90" s="3"/>
      <c r="M90" s="4"/>
      <c r="N90" s="315"/>
      <c r="O90" s="349"/>
    </row>
    <row r="91" spans="2:15" ht="15" x14ac:dyDescent="0.25">
      <c r="B91" s="11"/>
      <c r="C91" s="7"/>
      <c r="D91" s="7"/>
      <c r="E91" s="7"/>
      <c r="F91" s="82">
        <v>611000</v>
      </c>
      <c r="G91" s="94"/>
      <c r="H91" s="21" t="s">
        <v>59</v>
      </c>
      <c r="I91" s="114">
        <f t="shared" ref="I91" si="38">SUM(I92:I95)</f>
        <v>120240</v>
      </c>
      <c r="J91" s="114">
        <f t="shared" ref="J91" si="39">SUM(J92:J95)</f>
        <v>120240</v>
      </c>
      <c r="K91" s="292">
        <f>SUM(K92:K95)</f>
        <v>62095</v>
      </c>
      <c r="L91" s="200">
        <f>SUM(L92:L95)</f>
        <v>0</v>
      </c>
      <c r="M91" s="117">
        <f>SUM(M92:M95)</f>
        <v>0</v>
      </c>
      <c r="N91" s="316">
        <f>SUM(N92:N95)</f>
        <v>0</v>
      </c>
      <c r="O91" s="350">
        <f t="shared" ref="O91:O114" si="40">IF(J91=0,"",N91/J91*100)</f>
        <v>0</v>
      </c>
    </row>
    <row r="92" spans="2:15" ht="14.25" x14ac:dyDescent="0.2">
      <c r="B92" s="9"/>
      <c r="C92" s="10"/>
      <c r="D92" s="10"/>
      <c r="E92" s="10"/>
      <c r="F92" s="83">
        <v>611100</v>
      </c>
      <c r="G92" s="95"/>
      <c r="H92" s="20" t="s">
        <v>80</v>
      </c>
      <c r="I92" s="115">
        <v>102370</v>
      </c>
      <c r="J92" s="115">
        <v>102370</v>
      </c>
      <c r="K92" s="110">
        <v>52943</v>
      </c>
      <c r="L92" s="143"/>
      <c r="M92" s="115"/>
      <c r="N92" s="317">
        <f>SUM(L92:M92)</f>
        <v>0</v>
      </c>
      <c r="O92" s="351">
        <f t="shared" si="40"/>
        <v>0</v>
      </c>
    </row>
    <row r="93" spans="2:15" ht="14.25" x14ac:dyDescent="0.2">
      <c r="B93" s="9"/>
      <c r="C93" s="10"/>
      <c r="D93" s="10"/>
      <c r="E93" s="10"/>
      <c r="F93" s="83">
        <v>611200</v>
      </c>
      <c r="G93" s="95"/>
      <c r="H93" s="20" t="s">
        <v>81</v>
      </c>
      <c r="I93" s="115">
        <v>17870</v>
      </c>
      <c r="J93" s="115">
        <v>17870</v>
      </c>
      <c r="K93" s="110">
        <v>9152</v>
      </c>
      <c r="L93" s="143"/>
      <c r="M93" s="115"/>
      <c r="N93" s="317">
        <f t="shared" ref="N93:N94" si="41">SUM(L93:M93)</f>
        <v>0</v>
      </c>
      <c r="O93" s="351">
        <f t="shared" si="40"/>
        <v>0</v>
      </c>
    </row>
    <row r="94" spans="2:15" ht="14.25" x14ac:dyDescent="0.2">
      <c r="B94" s="9"/>
      <c r="C94" s="10"/>
      <c r="D94" s="10"/>
      <c r="E94" s="10"/>
      <c r="F94" s="83">
        <v>611200</v>
      </c>
      <c r="G94" s="95"/>
      <c r="H94" s="184" t="s">
        <v>245</v>
      </c>
      <c r="I94" s="115">
        <v>0</v>
      </c>
      <c r="J94" s="115">
        <v>0</v>
      </c>
      <c r="K94" s="110">
        <v>0</v>
      </c>
      <c r="L94" s="143"/>
      <c r="M94" s="115"/>
      <c r="N94" s="317">
        <f t="shared" si="41"/>
        <v>0</v>
      </c>
      <c r="O94" s="351" t="str">
        <f t="shared" si="40"/>
        <v/>
      </c>
    </row>
    <row r="95" spans="2:15" ht="14.25" x14ac:dyDescent="0.2">
      <c r="B95" s="9"/>
      <c r="C95" s="10"/>
      <c r="D95" s="10"/>
      <c r="E95" s="10"/>
      <c r="F95" s="83"/>
      <c r="G95" s="95"/>
      <c r="H95" s="20"/>
      <c r="I95" s="115"/>
      <c r="J95" s="115"/>
      <c r="K95" s="110"/>
      <c r="L95" s="143"/>
      <c r="M95" s="115"/>
      <c r="N95" s="317"/>
      <c r="O95" s="351" t="str">
        <f t="shared" si="40"/>
        <v/>
      </c>
    </row>
    <row r="96" spans="2:15" ht="15" x14ac:dyDescent="0.25">
      <c r="B96" s="11"/>
      <c r="C96" s="7"/>
      <c r="D96" s="7"/>
      <c r="E96" s="7"/>
      <c r="F96" s="82">
        <v>612000</v>
      </c>
      <c r="G96" s="94"/>
      <c r="H96" s="21" t="s">
        <v>58</v>
      </c>
      <c r="I96" s="114">
        <f t="shared" ref="I96:J96" si="42">I97</f>
        <v>11010</v>
      </c>
      <c r="J96" s="114">
        <f t="shared" si="42"/>
        <v>11010</v>
      </c>
      <c r="K96" s="292">
        <f>K97</f>
        <v>5692</v>
      </c>
      <c r="L96" s="200">
        <f>L97</f>
        <v>0</v>
      </c>
      <c r="M96" s="117">
        <f>M97</f>
        <v>0</v>
      </c>
      <c r="N96" s="316">
        <f>N97</f>
        <v>0</v>
      </c>
      <c r="O96" s="350">
        <f t="shared" si="40"/>
        <v>0</v>
      </c>
    </row>
    <row r="97" spans="2:15" ht="14.25" x14ac:dyDescent="0.2">
      <c r="B97" s="9"/>
      <c r="C97" s="10"/>
      <c r="D97" s="10"/>
      <c r="E97" s="10"/>
      <c r="F97" s="83">
        <v>612100</v>
      </c>
      <c r="G97" s="95"/>
      <c r="H97" s="182" t="s">
        <v>6</v>
      </c>
      <c r="I97" s="115">
        <v>11010</v>
      </c>
      <c r="J97" s="115">
        <v>11010</v>
      </c>
      <c r="K97" s="110">
        <v>5692</v>
      </c>
      <c r="L97" s="143"/>
      <c r="M97" s="115"/>
      <c r="N97" s="317">
        <f>SUM(L97:M97)</f>
        <v>0</v>
      </c>
      <c r="O97" s="351">
        <f t="shared" si="40"/>
        <v>0</v>
      </c>
    </row>
    <row r="98" spans="2:15" ht="14.25" x14ac:dyDescent="0.2">
      <c r="B98" s="9"/>
      <c r="C98" s="10"/>
      <c r="D98" s="10"/>
      <c r="E98" s="10"/>
      <c r="F98" s="83"/>
      <c r="G98" s="95"/>
      <c r="H98" s="20"/>
      <c r="I98" s="115"/>
      <c r="J98" s="115"/>
      <c r="K98" s="110"/>
      <c r="L98" s="143"/>
      <c r="M98" s="115"/>
      <c r="N98" s="304"/>
      <c r="O98" s="351" t="str">
        <f t="shared" si="40"/>
        <v/>
      </c>
    </row>
    <row r="99" spans="2:15" ht="15" x14ac:dyDescent="0.25">
      <c r="B99" s="11"/>
      <c r="C99" s="7"/>
      <c r="D99" s="7"/>
      <c r="E99" s="7"/>
      <c r="F99" s="82">
        <v>613000</v>
      </c>
      <c r="G99" s="94"/>
      <c r="H99" s="21" t="s">
        <v>60</v>
      </c>
      <c r="I99" s="114">
        <f t="shared" ref="I99" si="43">SUM(I100:I109)</f>
        <v>6000</v>
      </c>
      <c r="J99" s="114">
        <f t="shared" ref="J99" si="44">SUM(J100:J109)</f>
        <v>6000</v>
      </c>
      <c r="K99" s="292">
        <f>SUM(K100:K109)</f>
        <v>994</v>
      </c>
      <c r="L99" s="201">
        <f>SUM(L100:L109)</f>
        <v>0</v>
      </c>
      <c r="M99" s="119">
        <f>SUM(M100:M109)</f>
        <v>0</v>
      </c>
      <c r="N99" s="303">
        <f>SUM(N100:N109)</f>
        <v>0</v>
      </c>
      <c r="O99" s="350">
        <f t="shared" si="40"/>
        <v>0</v>
      </c>
    </row>
    <row r="100" spans="2:15" ht="14.25" x14ac:dyDescent="0.2">
      <c r="B100" s="9"/>
      <c r="C100" s="10"/>
      <c r="D100" s="10"/>
      <c r="E100" s="10"/>
      <c r="F100" s="83">
        <v>613100</v>
      </c>
      <c r="G100" s="95"/>
      <c r="H100" s="20" t="s">
        <v>7</v>
      </c>
      <c r="I100" s="115">
        <v>700</v>
      </c>
      <c r="J100" s="115">
        <v>700</v>
      </c>
      <c r="K100" s="110">
        <v>25</v>
      </c>
      <c r="L100" s="143"/>
      <c r="M100" s="115"/>
      <c r="N100" s="317">
        <f t="shared" ref="N100:N109" si="45">SUM(L100:M100)</f>
        <v>0</v>
      </c>
      <c r="O100" s="351">
        <f t="shared" si="40"/>
        <v>0</v>
      </c>
    </row>
    <row r="101" spans="2:15" ht="14.25" x14ac:dyDescent="0.2">
      <c r="B101" s="9"/>
      <c r="C101" s="10"/>
      <c r="D101" s="10"/>
      <c r="E101" s="10"/>
      <c r="F101" s="83">
        <v>613200</v>
      </c>
      <c r="G101" s="95"/>
      <c r="H101" s="20" t="s">
        <v>8</v>
      </c>
      <c r="I101" s="115">
        <v>0</v>
      </c>
      <c r="J101" s="115">
        <v>0</v>
      </c>
      <c r="K101" s="110">
        <v>0</v>
      </c>
      <c r="L101" s="143"/>
      <c r="M101" s="115"/>
      <c r="N101" s="317">
        <f t="shared" si="45"/>
        <v>0</v>
      </c>
      <c r="O101" s="351" t="str">
        <f t="shared" si="40"/>
        <v/>
      </c>
    </row>
    <row r="102" spans="2:15" ht="14.25" x14ac:dyDescent="0.2">
      <c r="B102" s="9"/>
      <c r="C102" s="10"/>
      <c r="D102" s="10"/>
      <c r="E102" s="10"/>
      <c r="F102" s="83">
        <v>613300</v>
      </c>
      <c r="G102" s="95"/>
      <c r="H102" s="20" t="s">
        <v>82</v>
      </c>
      <c r="I102" s="115">
        <v>2700</v>
      </c>
      <c r="J102" s="115">
        <v>2700</v>
      </c>
      <c r="K102" s="110">
        <v>649</v>
      </c>
      <c r="L102" s="143"/>
      <c r="M102" s="115"/>
      <c r="N102" s="317">
        <f t="shared" si="45"/>
        <v>0</v>
      </c>
      <c r="O102" s="351">
        <f t="shared" si="40"/>
        <v>0</v>
      </c>
    </row>
    <row r="103" spans="2:15" ht="14.25" x14ac:dyDescent="0.2">
      <c r="B103" s="9"/>
      <c r="C103" s="10"/>
      <c r="D103" s="10"/>
      <c r="E103" s="10"/>
      <c r="F103" s="83">
        <v>613400</v>
      </c>
      <c r="G103" s="95"/>
      <c r="H103" s="20" t="s">
        <v>61</v>
      </c>
      <c r="I103" s="115">
        <v>300</v>
      </c>
      <c r="J103" s="115">
        <v>300</v>
      </c>
      <c r="K103" s="110">
        <v>0</v>
      </c>
      <c r="L103" s="143"/>
      <c r="M103" s="115"/>
      <c r="N103" s="317">
        <f t="shared" si="45"/>
        <v>0</v>
      </c>
      <c r="O103" s="351">
        <f t="shared" si="40"/>
        <v>0</v>
      </c>
    </row>
    <row r="104" spans="2:15" ht="14.25" x14ac:dyDescent="0.2">
      <c r="B104" s="9"/>
      <c r="C104" s="10"/>
      <c r="D104" s="10"/>
      <c r="E104" s="10"/>
      <c r="F104" s="83">
        <v>613500</v>
      </c>
      <c r="G104" s="95"/>
      <c r="H104" s="20" t="s">
        <v>9</v>
      </c>
      <c r="I104" s="115">
        <v>0</v>
      </c>
      <c r="J104" s="115">
        <v>0</v>
      </c>
      <c r="K104" s="110">
        <v>0</v>
      </c>
      <c r="L104" s="143"/>
      <c r="M104" s="115"/>
      <c r="N104" s="317">
        <f t="shared" si="45"/>
        <v>0</v>
      </c>
      <c r="O104" s="351" t="str">
        <f t="shared" si="40"/>
        <v/>
      </c>
    </row>
    <row r="105" spans="2:15" ht="14.25" x14ac:dyDescent="0.2">
      <c r="B105" s="9"/>
      <c r="C105" s="10"/>
      <c r="D105" s="10"/>
      <c r="E105" s="10"/>
      <c r="F105" s="83">
        <v>613600</v>
      </c>
      <c r="G105" s="95"/>
      <c r="H105" s="20" t="s">
        <v>83</v>
      </c>
      <c r="I105" s="115">
        <v>0</v>
      </c>
      <c r="J105" s="115">
        <v>0</v>
      </c>
      <c r="K105" s="110">
        <v>0</v>
      </c>
      <c r="L105" s="143"/>
      <c r="M105" s="115"/>
      <c r="N105" s="317">
        <f t="shared" si="45"/>
        <v>0</v>
      </c>
      <c r="O105" s="351" t="str">
        <f t="shared" si="40"/>
        <v/>
      </c>
    </row>
    <row r="106" spans="2:15" ht="14.25" x14ac:dyDescent="0.2">
      <c r="B106" s="9"/>
      <c r="C106" s="10"/>
      <c r="D106" s="10"/>
      <c r="E106" s="10"/>
      <c r="F106" s="83">
        <v>613700</v>
      </c>
      <c r="G106" s="95"/>
      <c r="H106" s="20" t="s">
        <v>10</v>
      </c>
      <c r="I106" s="115">
        <v>600</v>
      </c>
      <c r="J106" s="115">
        <v>600</v>
      </c>
      <c r="K106" s="110">
        <v>0</v>
      </c>
      <c r="L106" s="143"/>
      <c r="M106" s="115"/>
      <c r="N106" s="317">
        <f t="shared" si="45"/>
        <v>0</v>
      </c>
      <c r="O106" s="351">
        <f t="shared" si="40"/>
        <v>0</v>
      </c>
    </row>
    <row r="107" spans="2:15" ht="14.25" x14ac:dyDescent="0.2">
      <c r="B107" s="9"/>
      <c r="C107" s="10"/>
      <c r="D107" s="10"/>
      <c r="E107" s="10"/>
      <c r="F107" s="83">
        <v>613800</v>
      </c>
      <c r="G107" s="95"/>
      <c r="H107" s="20" t="s">
        <v>62</v>
      </c>
      <c r="I107" s="115">
        <v>0</v>
      </c>
      <c r="J107" s="115">
        <v>0</v>
      </c>
      <c r="K107" s="110">
        <v>0</v>
      </c>
      <c r="L107" s="143"/>
      <c r="M107" s="115"/>
      <c r="N107" s="317">
        <f t="shared" si="45"/>
        <v>0</v>
      </c>
      <c r="O107" s="351" t="str">
        <f t="shared" si="40"/>
        <v/>
      </c>
    </row>
    <row r="108" spans="2:15" ht="14.25" x14ac:dyDescent="0.2">
      <c r="B108" s="9"/>
      <c r="C108" s="10"/>
      <c r="D108" s="10"/>
      <c r="E108" s="10"/>
      <c r="F108" s="83">
        <v>613900</v>
      </c>
      <c r="G108" s="95"/>
      <c r="H108" s="20" t="s">
        <v>63</v>
      </c>
      <c r="I108" s="115">
        <v>1700</v>
      </c>
      <c r="J108" s="115">
        <v>1700</v>
      </c>
      <c r="K108" s="110">
        <v>320</v>
      </c>
      <c r="L108" s="143"/>
      <c r="M108" s="115"/>
      <c r="N108" s="317">
        <f t="shared" si="45"/>
        <v>0</v>
      </c>
      <c r="O108" s="351">
        <f t="shared" si="40"/>
        <v>0</v>
      </c>
    </row>
    <row r="109" spans="2:15" ht="14.25" x14ac:dyDescent="0.2">
      <c r="B109" s="9"/>
      <c r="C109" s="10"/>
      <c r="D109" s="10"/>
      <c r="E109" s="10"/>
      <c r="F109" s="83">
        <v>613900</v>
      </c>
      <c r="G109" s="95"/>
      <c r="H109" s="184" t="s">
        <v>246</v>
      </c>
      <c r="I109" s="115">
        <v>0</v>
      </c>
      <c r="J109" s="115">
        <v>0</v>
      </c>
      <c r="K109" s="110">
        <v>0</v>
      </c>
      <c r="L109" s="144"/>
      <c r="M109" s="118"/>
      <c r="N109" s="317">
        <f t="shared" si="45"/>
        <v>0</v>
      </c>
      <c r="O109" s="351" t="str">
        <f t="shared" si="40"/>
        <v/>
      </c>
    </row>
    <row r="110" spans="2:15" ht="14.25" x14ac:dyDescent="0.2">
      <c r="B110" s="11"/>
      <c r="C110" s="7"/>
      <c r="D110" s="7"/>
      <c r="E110" s="172"/>
      <c r="F110" s="91"/>
      <c r="G110" s="104"/>
      <c r="H110" s="21"/>
      <c r="I110" s="115"/>
      <c r="J110" s="115"/>
      <c r="K110" s="110"/>
      <c r="L110" s="143"/>
      <c r="M110" s="115"/>
      <c r="N110" s="304"/>
      <c r="O110" s="351" t="str">
        <f t="shared" si="40"/>
        <v/>
      </c>
    </row>
    <row r="111" spans="2:15" ht="15" x14ac:dyDescent="0.25">
      <c r="B111" s="11"/>
      <c r="C111" s="7"/>
      <c r="D111" s="7"/>
      <c r="E111" s="7"/>
      <c r="F111" s="82">
        <v>821000</v>
      </c>
      <c r="G111" s="94"/>
      <c r="H111" s="21" t="s">
        <v>13</v>
      </c>
      <c r="I111" s="114">
        <f t="shared" ref="I111" si="46">SUM(I112:I113)</f>
        <v>2000</v>
      </c>
      <c r="J111" s="114">
        <f t="shared" ref="J111" si="47">SUM(J112:J113)</f>
        <v>2000</v>
      </c>
      <c r="K111" s="292">
        <f>SUM(K112:K113)</f>
        <v>0</v>
      </c>
      <c r="L111" s="200">
        <f>SUM(L112:L113)</f>
        <v>0</v>
      </c>
      <c r="M111" s="117">
        <f>SUM(M112:M113)</f>
        <v>0</v>
      </c>
      <c r="N111" s="303">
        <f>SUM(N112:N113)</f>
        <v>0</v>
      </c>
      <c r="O111" s="350">
        <f t="shared" si="40"/>
        <v>0</v>
      </c>
    </row>
    <row r="112" spans="2:15" ht="14.25" x14ac:dyDescent="0.2">
      <c r="B112" s="9"/>
      <c r="C112" s="10"/>
      <c r="D112" s="10"/>
      <c r="E112" s="10"/>
      <c r="F112" s="83">
        <v>821200</v>
      </c>
      <c r="G112" s="95"/>
      <c r="H112" s="20" t="s">
        <v>14</v>
      </c>
      <c r="I112" s="115">
        <v>0</v>
      </c>
      <c r="J112" s="115">
        <v>0</v>
      </c>
      <c r="K112" s="110">
        <v>0</v>
      </c>
      <c r="L112" s="143"/>
      <c r="M112" s="115"/>
      <c r="N112" s="317">
        <f t="shared" ref="N112:N113" si="48">SUM(L112:M112)</f>
        <v>0</v>
      </c>
      <c r="O112" s="351" t="str">
        <f t="shared" si="40"/>
        <v/>
      </c>
    </row>
    <row r="113" spans="2:15" ht="14.25" x14ac:dyDescent="0.2">
      <c r="B113" s="9"/>
      <c r="C113" s="10"/>
      <c r="D113" s="10"/>
      <c r="E113" s="10"/>
      <c r="F113" s="83">
        <v>821300</v>
      </c>
      <c r="G113" s="95"/>
      <c r="H113" s="20" t="s">
        <v>15</v>
      </c>
      <c r="I113" s="115">
        <v>2000</v>
      </c>
      <c r="J113" s="115">
        <v>2000</v>
      </c>
      <c r="K113" s="110">
        <v>0</v>
      </c>
      <c r="L113" s="143"/>
      <c r="M113" s="115"/>
      <c r="N113" s="317">
        <f t="shared" si="48"/>
        <v>0</v>
      </c>
      <c r="O113" s="351">
        <f t="shared" si="40"/>
        <v>0</v>
      </c>
    </row>
    <row r="114" spans="2:15" ht="14.25" x14ac:dyDescent="0.2">
      <c r="B114" s="9"/>
      <c r="C114" s="10"/>
      <c r="D114" s="10"/>
      <c r="E114" s="10"/>
      <c r="F114" s="83"/>
      <c r="G114" s="95"/>
      <c r="H114" s="20"/>
      <c r="I114" s="115"/>
      <c r="J114" s="115"/>
      <c r="K114" s="110"/>
      <c r="L114" s="143"/>
      <c r="M114" s="115"/>
      <c r="N114" s="304"/>
      <c r="O114" s="351" t="str">
        <f t="shared" si="40"/>
        <v/>
      </c>
    </row>
    <row r="115" spans="2:15" ht="15" x14ac:dyDescent="0.25">
      <c r="B115" s="11"/>
      <c r="C115" s="7"/>
      <c r="D115" s="7"/>
      <c r="E115" s="7"/>
      <c r="F115" s="82"/>
      <c r="G115" s="94"/>
      <c r="H115" s="21" t="s">
        <v>16</v>
      </c>
      <c r="I115" s="135" t="s">
        <v>535</v>
      </c>
      <c r="J115" s="135" t="s">
        <v>535</v>
      </c>
      <c r="K115" s="293" t="s">
        <v>535</v>
      </c>
      <c r="L115" s="200"/>
      <c r="M115" s="117"/>
      <c r="N115" s="303"/>
      <c r="O115" s="351"/>
    </row>
    <row r="116" spans="2:15" ht="15" x14ac:dyDescent="0.25">
      <c r="B116" s="11"/>
      <c r="C116" s="7"/>
      <c r="D116" s="7"/>
      <c r="E116" s="7"/>
      <c r="F116" s="82"/>
      <c r="G116" s="94"/>
      <c r="H116" s="7" t="s">
        <v>25</v>
      </c>
      <c r="I116" s="149">
        <f t="shared" ref="I116:K116" si="49">I91+I96+I99+I111</f>
        <v>139250</v>
      </c>
      <c r="J116" s="13">
        <f t="shared" si="49"/>
        <v>139250</v>
      </c>
      <c r="K116" s="80">
        <f t="shared" si="49"/>
        <v>68781</v>
      </c>
      <c r="L116" s="152">
        <f>L91+L96+L99+L111</f>
        <v>0</v>
      </c>
      <c r="M116" s="13">
        <f>M91+M96+M99+M111</f>
        <v>0</v>
      </c>
      <c r="N116" s="303">
        <f>N91+N96+N99+N111</f>
        <v>0</v>
      </c>
      <c r="O116" s="350">
        <f>IF(J116=0,"",N116/J116*100)</f>
        <v>0</v>
      </c>
    </row>
    <row r="117" spans="2:15" ht="15" x14ac:dyDescent="0.25">
      <c r="B117" s="11"/>
      <c r="C117" s="7"/>
      <c r="D117" s="7"/>
      <c r="E117" s="7"/>
      <c r="F117" s="82"/>
      <c r="G117" s="94"/>
      <c r="H117" s="7" t="s">
        <v>17</v>
      </c>
      <c r="I117" s="149"/>
      <c r="J117" s="13"/>
      <c r="K117" s="80"/>
      <c r="L117" s="152"/>
      <c r="M117" s="13"/>
      <c r="N117" s="303"/>
      <c r="O117" s="351" t="str">
        <f>IF(J117=0,"",N117/J117*100)</f>
        <v/>
      </c>
    </row>
    <row r="118" spans="2:15" ht="15" x14ac:dyDescent="0.25">
      <c r="B118" s="11"/>
      <c r="C118" s="7"/>
      <c r="D118" s="7"/>
      <c r="E118" s="7"/>
      <c r="F118" s="82"/>
      <c r="G118" s="94"/>
      <c r="H118" s="7" t="s">
        <v>18</v>
      </c>
      <c r="I118" s="149"/>
      <c r="J118" s="13"/>
      <c r="K118" s="80"/>
      <c r="L118" s="152"/>
      <c r="M118" s="13"/>
      <c r="N118" s="303"/>
      <c r="O118" s="351" t="str">
        <f>IF(J118=0,"",N118/J118*100)</f>
        <v/>
      </c>
    </row>
    <row r="119" spans="2:15" ht="15" thickBot="1" x14ac:dyDescent="0.25">
      <c r="B119" s="14"/>
      <c r="C119" s="15"/>
      <c r="D119" s="15"/>
      <c r="E119" s="15"/>
      <c r="F119" s="84"/>
      <c r="G119" s="96"/>
      <c r="H119" s="15"/>
      <c r="I119" s="15"/>
      <c r="J119" s="15"/>
      <c r="K119" s="141"/>
      <c r="L119" s="14"/>
      <c r="M119" s="15"/>
      <c r="N119" s="305"/>
      <c r="O119" s="352"/>
    </row>
    <row r="121" spans="2:15" ht="15" x14ac:dyDescent="0.25">
      <c r="B121" s="5" t="s">
        <v>30</v>
      </c>
      <c r="C121" s="6" t="s">
        <v>4</v>
      </c>
      <c r="D121" s="6" t="s">
        <v>48</v>
      </c>
      <c r="E121" s="173" t="s">
        <v>378</v>
      </c>
      <c r="F121" s="4"/>
      <c r="G121" s="4"/>
      <c r="H121" s="18" t="s">
        <v>537</v>
      </c>
      <c r="I121" s="148"/>
      <c r="J121" s="4"/>
      <c r="K121" s="4"/>
      <c r="L121" s="43"/>
      <c r="M121" s="4"/>
      <c r="N121" s="315"/>
      <c r="O121" s="349"/>
    </row>
    <row r="122" spans="2:15" ht="15" x14ac:dyDescent="0.25">
      <c r="B122" s="11"/>
      <c r="C122" s="7"/>
      <c r="D122" s="7"/>
      <c r="E122" s="7"/>
      <c r="F122" s="82">
        <v>611000</v>
      </c>
      <c r="G122" s="94"/>
      <c r="H122" s="21" t="s">
        <v>59</v>
      </c>
      <c r="I122" s="114">
        <f t="shared" ref="I122" si="50">SUM(I123:I126)</f>
        <v>231890</v>
      </c>
      <c r="J122" s="114">
        <f t="shared" ref="J122" si="51">SUM(J123:J126)</f>
        <v>231890</v>
      </c>
      <c r="K122" s="292">
        <f>SUM(K123:K126)</f>
        <v>80461</v>
      </c>
      <c r="L122" s="204">
        <f>SUM(L123:L126)</f>
        <v>0</v>
      </c>
      <c r="M122" s="156">
        <f>SUM(M123:M126)</f>
        <v>0</v>
      </c>
      <c r="N122" s="316">
        <f>SUM(N123:N126)</f>
        <v>0</v>
      </c>
      <c r="O122" s="350">
        <f t="shared" ref="O122:O145" si="52">IF(J122=0,"",N122/J122*100)</f>
        <v>0</v>
      </c>
    </row>
    <row r="123" spans="2:15" ht="14.25" x14ac:dyDescent="0.2">
      <c r="B123" s="9"/>
      <c r="C123" s="10"/>
      <c r="D123" s="10"/>
      <c r="E123" s="10"/>
      <c r="F123" s="83">
        <v>611100</v>
      </c>
      <c r="G123" s="95"/>
      <c r="H123" s="20" t="s">
        <v>80</v>
      </c>
      <c r="I123" s="157">
        <v>192300</v>
      </c>
      <c r="J123" s="157">
        <v>192300</v>
      </c>
      <c r="K123" s="300">
        <v>69378</v>
      </c>
      <c r="L123" s="205"/>
      <c r="M123" s="157"/>
      <c r="N123" s="317">
        <f>SUM(L123:M123)</f>
        <v>0</v>
      </c>
      <c r="O123" s="351">
        <f t="shared" si="52"/>
        <v>0</v>
      </c>
    </row>
    <row r="124" spans="2:15" ht="14.25" x14ac:dyDescent="0.2">
      <c r="B124" s="9"/>
      <c r="C124" s="10"/>
      <c r="D124" s="10"/>
      <c r="E124" s="10"/>
      <c r="F124" s="83">
        <v>611200</v>
      </c>
      <c r="G124" s="95"/>
      <c r="H124" s="20" t="s">
        <v>81</v>
      </c>
      <c r="I124" s="157">
        <v>39590</v>
      </c>
      <c r="J124" s="157">
        <v>39590</v>
      </c>
      <c r="K124" s="300">
        <v>11083</v>
      </c>
      <c r="L124" s="205"/>
      <c r="M124" s="157"/>
      <c r="N124" s="317">
        <f t="shared" ref="N124:N125" si="53">SUM(L124:M124)</f>
        <v>0</v>
      </c>
      <c r="O124" s="351">
        <f t="shared" si="52"/>
        <v>0</v>
      </c>
    </row>
    <row r="125" spans="2:15" ht="14.25" x14ac:dyDescent="0.2">
      <c r="B125" s="9"/>
      <c r="C125" s="10"/>
      <c r="D125" s="10"/>
      <c r="E125" s="10"/>
      <c r="F125" s="83">
        <v>611200</v>
      </c>
      <c r="G125" s="95"/>
      <c r="H125" s="184" t="s">
        <v>245</v>
      </c>
      <c r="I125" s="115">
        <v>0</v>
      </c>
      <c r="J125" s="115">
        <v>0</v>
      </c>
      <c r="K125" s="110">
        <v>0</v>
      </c>
      <c r="L125" s="205"/>
      <c r="M125" s="157"/>
      <c r="N125" s="317">
        <f t="shared" si="53"/>
        <v>0</v>
      </c>
      <c r="O125" s="351" t="str">
        <f t="shared" si="52"/>
        <v/>
      </c>
    </row>
    <row r="126" spans="2:15" ht="14.25" x14ac:dyDescent="0.2">
      <c r="B126" s="9"/>
      <c r="C126" s="10"/>
      <c r="D126" s="10"/>
      <c r="E126" s="10"/>
      <c r="F126" s="83"/>
      <c r="G126" s="95"/>
      <c r="H126" s="20"/>
      <c r="I126" s="115"/>
      <c r="J126" s="115"/>
      <c r="K126" s="110"/>
      <c r="L126" s="205"/>
      <c r="M126" s="157"/>
      <c r="N126" s="317"/>
      <c r="O126" s="351" t="str">
        <f t="shared" si="52"/>
        <v/>
      </c>
    </row>
    <row r="127" spans="2:15" ht="15" x14ac:dyDescent="0.25">
      <c r="B127" s="11"/>
      <c r="C127" s="7"/>
      <c r="D127" s="7"/>
      <c r="E127" s="7"/>
      <c r="F127" s="82">
        <v>612000</v>
      </c>
      <c r="G127" s="94"/>
      <c r="H127" s="21" t="s">
        <v>58</v>
      </c>
      <c r="I127" s="114">
        <f t="shared" ref="I127:J127" si="54">I128</f>
        <v>20620</v>
      </c>
      <c r="J127" s="114">
        <f t="shared" si="54"/>
        <v>20620</v>
      </c>
      <c r="K127" s="292">
        <f>K128</f>
        <v>7285</v>
      </c>
      <c r="L127" s="204">
        <f>L128</f>
        <v>0</v>
      </c>
      <c r="M127" s="156">
        <f>M128</f>
        <v>0</v>
      </c>
      <c r="N127" s="316">
        <f>N128</f>
        <v>0</v>
      </c>
      <c r="O127" s="350">
        <f t="shared" si="52"/>
        <v>0</v>
      </c>
    </row>
    <row r="128" spans="2:15" ht="14.25" x14ac:dyDescent="0.2">
      <c r="B128" s="9"/>
      <c r="C128" s="10"/>
      <c r="D128" s="10"/>
      <c r="E128" s="10"/>
      <c r="F128" s="83">
        <v>612100</v>
      </c>
      <c r="G128" s="95"/>
      <c r="H128" s="182" t="s">
        <v>6</v>
      </c>
      <c r="I128" s="115">
        <v>20620</v>
      </c>
      <c r="J128" s="115">
        <v>20620</v>
      </c>
      <c r="K128" s="110">
        <v>7285</v>
      </c>
      <c r="L128" s="205"/>
      <c r="M128" s="157"/>
      <c r="N128" s="317">
        <f>SUM(L128:M128)</f>
        <v>0</v>
      </c>
      <c r="O128" s="351">
        <f t="shared" si="52"/>
        <v>0</v>
      </c>
    </row>
    <row r="129" spans="2:15" ht="14.25" x14ac:dyDescent="0.2">
      <c r="B129" s="9"/>
      <c r="C129" s="10"/>
      <c r="D129" s="10"/>
      <c r="E129" s="10"/>
      <c r="F129" s="83"/>
      <c r="G129" s="95"/>
      <c r="H129" s="20"/>
      <c r="I129" s="115"/>
      <c r="J129" s="115"/>
      <c r="K129" s="110"/>
      <c r="L129" s="143"/>
      <c r="M129" s="115"/>
      <c r="N129" s="304"/>
      <c r="O129" s="351" t="str">
        <f t="shared" si="52"/>
        <v/>
      </c>
    </row>
    <row r="130" spans="2:15" ht="15" x14ac:dyDescent="0.25">
      <c r="B130" s="11"/>
      <c r="C130" s="7"/>
      <c r="D130" s="7"/>
      <c r="E130" s="7"/>
      <c r="F130" s="82">
        <v>613000</v>
      </c>
      <c r="G130" s="94"/>
      <c r="H130" s="21" t="s">
        <v>60</v>
      </c>
      <c r="I130" s="114">
        <f t="shared" ref="I130" si="55">SUM(I131:I140)</f>
        <v>22700</v>
      </c>
      <c r="J130" s="114">
        <f t="shared" ref="J130" si="56">SUM(J131:J140)</f>
        <v>22700</v>
      </c>
      <c r="K130" s="292">
        <f>SUM(K131:K140)</f>
        <v>9142</v>
      </c>
      <c r="L130" s="201">
        <f>SUM(L131:L140)</f>
        <v>0</v>
      </c>
      <c r="M130" s="119">
        <f>SUM(M131:M140)</f>
        <v>0</v>
      </c>
      <c r="N130" s="303">
        <f>SUM(N131:N140)</f>
        <v>0</v>
      </c>
      <c r="O130" s="350">
        <f t="shared" si="52"/>
        <v>0</v>
      </c>
    </row>
    <row r="131" spans="2:15" ht="14.25" x14ac:dyDescent="0.2">
      <c r="B131" s="9"/>
      <c r="C131" s="10"/>
      <c r="D131" s="10"/>
      <c r="E131" s="10"/>
      <c r="F131" s="83">
        <v>613100</v>
      </c>
      <c r="G131" s="95"/>
      <c r="H131" s="20" t="s">
        <v>7</v>
      </c>
      <c r="I131" s="115">
        <v>5000</v>
      </c>
      <c r="J131" s="115">
        <v>5000</v>
      </c>
      <c r="K131" s="110">
        <v>1513</v>
      </c>
      <c r="L131" s="143"/>
      <c r="M131" s="115"/>
      <c r="N131" s="317">
        <f t="shared" ref="N131:N140" si="57">SUM(L131:M131)</f>
        <v>0</v>
      </c>
      <c r="O131" s="351">
        <f t="shared" si="52"/>
        <v>0</v>
      </c>
    </row>
    <row r="132" spans="2:15" ht="14.25" x14ac:dyDescent="0.2">
      <c r="B132" s="9"/>
      <c r="C132" s="10"/>
      <c r="D132" s="10"/>
      <c r="E132" s="10"/>
      <c r="F132" s="83">
        <v>613200</v>
      </c>
      <c r="G132" s="95"/>
      <c r="H132" s="20" t="s">
        <v>8</v>
      </c>
      <c r="I132" s="115">
        <v>0</v>
      </c>
      <c r="J132" s="115">
        <v>0</v>
      </c>
      <c r="K132" s="110">
        <v>0</v>
      </c>
      <c r="L132" s="143"/>
      <c r="M132" s="115"/>
      <c r="N132" s="317">
        <f t="shared" si="57"/>
        <v>0</v>
      </c>
      <c r="O132" s="351" t="str">
        <f t="shared" si="52"/>
        <v/>
      </c>
    </row>
    <row r="133" spans="2:15" ht="14.25" x14ac:dyDescent="0.2">
      <c r="B133" s="9"/>
      <c r="C133" s="10"/>
      <c r="D133" s="10"/>
      <c r="E133" s="10"/>
      <c r="F133" s="83">
        <v>613300</v>
      </c>
      <c r="G133" s="95"/>
      <c r="H133" s="20" t="s">
        <v>82</v>
      </c>
      <c r="I133" s="115">
        <v>700</v>
      </c>
      <c r="J133" s="115">
        <v>700</v>
      </c>
      <c r="K133" s="110">
        <v>47</v>
      </c>
      <c r="L133" s="143"/>
      <c r="M133" s="115"/>
      <c r="N133" s="317">
        <f t="shared" si="57"/>
        <v>0</v>
      </c>
      <c r="O133" s="351">
        <f t="shared" si="52"/>
        <v>0</v>
      </c>
    </row>
    <row r="134" spans="2:15" ht="14.25" x14ac:dyDescent="0.2">
      <c r="B134" s="9"/>
      <c r="C134" s="10"/>
      <c r="D134" s="10"/>
      <c r="E134" s="10"/>
      <c r="F134" s="83">
        <v>613400</v>
      </c>
      <c r="G134" s="95"/>
      <c r="H134" s="20" t="s">
        <v>61</v>
      </c>
      <c r="I134" s="115">
        <v>1000</v>
      </c>
      <c r="J134" s="115">
        <v>1000</v>
      </c>
      <c r="K134" s="110">
        <v>218</v>
      </c>
      <c r="L134" s="143"/>
      <c r="M134" s="115"/>
      <c r="N134" s="317">
        <f t="shared" si="57"/>
        <v>0</v>
      </c>
      <c r="O134" s="351">
        <f t="shared" si="52"/>
        <v>0</v>
      </c>
    </row>
    <row r="135" spans="2:15" ht="14.25" x14ac:dyDescent="0.2">
      <c r="B135" s="9"/>
      <c r="C135" s="10"/>
      <c r="D135" s="10"/>
      <c r="E135" s="10"/>
      <c r="F135" s="83">
        <v>613500</v>
      </c>
      <c r="G135" s="95"/>
      <c r="H135" s="20" t="s">
        <v>9</v>
      </c>
      <c r="I135" s="115">
        <v>0</v>
      </c>
      <c r="J135" s="115">
        <v>0</v>
      </c>
      <c r="K135" s="110">
        <v>0</v>
      </c>
      <c r="L135" s="143"/>
      <c r="M135" s="115"/>
      <c r="N135" s="317">
        <f t="shared" si="57"/>
        <v>0</v>
      </c>
      <c r="O135" s="351" t="str">
        <f t="shared" si="52"/>
        <v/>
      </c>
    </row>
    <row r="136" spans="2:15" ht="14.25" x14ac:dyDescent="0.2">
      <c r="B136" s="9"/>
      <c r="C136" s="10"/>
      <c r="D136" s="10"/>
      <c r="E136" s="10"/>
      <c r="F136" s="83">
        <v>613600</v>
      </c>
      <c r="G136" s="95"/>
      <c r="H136" s="20" t="s">
        <v>83</v>
      </c>
      <c r="I136" s="115">
        <v>0</v>
      </c>
      <c r="J136" s="115">
        <v>0</v>
      </c>
      <c r="K136" s="110">
        <v>0</v>
      </c>
      <c r="L136" s="143"/>
      <c r="M136" s="115"/>
      <c r="N136" s="317">
        <f t="shared" si="57"/>
        <v>0</v>
      </c>
      <c r="O136" s="351" t="str">
        <f t="shared" si="52"/>
        <v/>
      </c>
    </row>
    <row r="137" spans="2:15" ht="14.25" x14ac:dyDescent="0.2">
      <c r="B137" s="9"/>
      <c r="C137" s="10"/>
      <c r="D137" s="10"/>
      <c r="E137" s="10"/>
      <c r="F137" s="83">
        <v>613700</v>
      </c>
      <c r="G137" s="95"/>
      <c r="H137" s="20" t="s">
        <v>10</v>
      </c>
      <c r="I137" s="115">
        <v>1000</v>
      </c>
      <c r="J137" s="115">
        <v>1000</v>
      </c>
      <c r="K137" s="110">
        <v>298</v>
      </c>
      <c r="L137" s="143"/>
      <c r="M137" s="115"/>
      <c r="N137" s="317">
        <f t="shared" si="57"/>
        <v>0</v>
      </c>
      <c r="O137" s="351">
        <f t="shared" si="52"/>
        <v>0</v>
      </c>
    </row>
    <row r="138" spans="2:15" ht="14.25" x14ac:dyDescent="0.2">
      <c r="B138" s="9"/>
      <c r="C138" s="10"/>
      <c r="D138" s="10"/>
      <c r="E138" s="10"/>
      <c r="F138" s="83">
        <v>613800</v>
      </c>
      <c r="G138" s="95"/>
      <c r="H138" s="20" t="s">
        <v>62</v>
      </c>
      <c r="I138" s="115">
        <v>0</v>
      </c>
      <c r="J138" s="115">
        <v>0</v>
      </c>
      <c r="K138" s="110">
        <v>0</v>
      </c>
      <c r="L138" s="143"/>
      <c r="M138" s="115"/>
      <c r="N138" s="317">
        <f t="shared" si="57"/>
        <v>0</v>
      </c>
      <c r="O138" s="351" t="str">
        <f t="shared" si="52"/>
        <v/>
      </c>
    </row>
    <row r="139" spans="2:15" ht="14.25" x14ac:dyDescent="0.2">
      <c r="B139" s="9"/>
      <c r="C139" s="10"/>
      <c r="D139" s="10"/>
      <c r="E139" s="10"/>
      <c r="F139" s="83">
        <v>613900</v>
      </c>
      <c r="G139" s="95"/>
      <c r="H139" s="20" t="s">
        <v>63</v>
      </c>
      <c r="I139" s="115">
        <v>15000</v>
      </c>
      <c r="J139" s="115">
        <v>15000</v>
      </c>
      <c r="K139" s="110">
        <v>7066</v>
      </c>
      <c r="L139" s="143"/>
      <c r="M139" s="115"/>
      <c r="N139" s="317">
        <f t="shared" si="57"/>
        <v>0</v>
      </c>
      <c r="O139" s="351">
        <f t="shared" si="52"/>
        <v>0</v>
      </c>
    </row>
    <row r="140" spans="2:15" ht="14.25" x14ac:dyDescent="0.2">
      <c r="B140" s="9"/>
      <c r="C140" s="10"/>
      <c r="D140" s="10"/>
      <c r="E140" s="10"/>
      <c r="F140" s="83">
        <v>613900</v>
      </c>
      <c r="G140" s="95"/>
      <c r="H140" s="184" t="s">
        <v>246</v>
      </c>
      <c r="I140" s="115">
        <v>0</v>
      </c>
      <c r="J140" s="115">
        <v>0</v>
      </c>
      <c r="K140" s="110">
        <v>0</v>
      </c>
      <c r="L140" s="144"/>
      <c r="M140" s="118"/>
      <c r="N140" s="317">
        <f t="shared" si="57"/>
        <v>0</v>
      </c>
      <c r="O140" s="351" t="str">
        <f t="shared" si="52"/>
        <v/>
      </c>
    </row>
    <row r="141" spans="2:15" ht="14.25" x14ac:dyDescent="0.2">
      <c r="B141" s="11"/>
      <c r="C141" s="7"/>
      <c r="D141" s="7"/>
      <c r="E141" s="172"/>
      <c r="F141" s="91"/>
      <c r="G141" s="104"/>
      <c r="H141" s="21"/>
      <c r="I141" s="115"/>
      <c r="J141" s="115"/>
      <c r="K141" s="110"/>
      <c r="L141" s="143"/>
      <c r="M141" s="115"/>
      <c r="N141" s="304"/>
      <c r="O141" s="351" t="str">
        <f t="shared" si="52"/>
        <v/>
      </c>
    </row>
    <row r="142" spans="2:15" ht="15" x14ac:dyDescent="0.25">
      <c r="B142" s="11"/>
      <c r="C142" s="7"/>
      <c r="D142" s="7"/>
      <c r="E142" s="7"/>
      <c r="F142" s="82">
        <v>821000</v>
      </c>
      <c r="G142" s="94"/>
      <c r="H142" s="21" t="s">
        <v>13</v>
      </c>
      <c r="I142" s="114">
        <f t="shared" ref="I142" si="58">SUM(I143:I144)</f>
        <v>3000</v>
      </c>
      <c r="J142" s="114">
        <f t="shared" ref="J142" si="59">SUM(J143:J144)</f>
        <v>3000</v>
      </c>
      <c r="K142" s="292">
        <f>SUM(K143:K144)</f>
        <v>2036</v>
      </c>
      <c r="L142" s="200">
        <f>SUM(L143:L144)</f>
        <v>0</v>
      </c>
      <c r="M142" s="117">
        <f>SUM(M143:M144)</f>
        <v>0</v>
      </c>
      <c r="N142" s="303">
        <f>SUM(N143:N144)</f>
        <v>0</v>
      </c>
      <c r="O142" s="350">
        <f t="shared" si="52"/>
        <v>0</v>
      </c>
    </row>
    <row r="143" spans="2:15" ht="14.25" x14ac:dyDescent="0.2">
      <c r="B143" s="9"/>
      <c r="C143" s="10"/>
      <c r="D143" s="10"/>
      <c r="E143" s="10"/>
      <c r="F143" s="83">
        <v>821200</v>
      </c>
      <c r="G143" s="95"/>
      <c r="H143" s="20" t="s">
        <v>14</v>
      </c>
      <c r="I143" s="115">
        <v>0</v>
      </c>
      <c r="J143" s="115">
        <v>0</v>
      </c>
      <c r="K143" s="110">
        <v>0</v>
      </c>
      <c r="L143" s="143"/>
      <c r="M143" s="115"/>
      <c r="N143" s="317">
        <f t="shared" ref="N143:N144" si="60">SUM(L143:M143)</f>
        <v>0</v>
      </c>
      <c r="O143" s="351" t="str">
        <f t="shared" si="52"/>
        <v/>
      </c>
    </row>
    <row r="144" spans="2:15" ht="14.25" x14ac:dyDescent="0.2">
      <c r="B144" s="9"/>
      <c r="C144" s="10"/>
      <c r="D144" s="10"/>
      <c r="E144" s="10"/>
      <c r="F144" s="83">
        <v>821300</v>
      </c>
      <c r="G144" s="95"/>
      <c r="H144" s="20" t="s">
        <v>15</v>
      </c>
      <c r="I144" s="115">
        <v>3000</v>
      </c>
      <c r="J144" s="115">
        <v>3000</v>
      </c>
      <c r="K144" s="110">
        <v>2036</v>
      </c>
      <c r="L144" s="143"/>
      <c r="M144" s="115"/>
      <c r="N144" s="317">
        <f t="shared" si="60"/>
        <v>0</v>
      </c>
      <c r="O144" s="351">
        <f t="shared" si="52"/>
        <v>0</v>
      </c>
    </row>
    <row r="145" spans="2:15" ht="14.25" x14ac:dyDescent="0.2">
      <c r="B145" s="9"/>
      <c r="C145" s="10"/>
      <c r="D145" s="10"/>
      <c r="E145" s="10"/>
      <c r="F145" s="83"/>
      <c r="G145" s="95"/>
      <c r="H145" s="20"/>
      <c r="I145" s="115"/>
      <c r="J145" s="115"/>
      <c r="K145" s="110"/>
      <c r="L145" s="143"/>
      <c r="M145" s="115"/>
      <c r="N145" s="304"/>
      <c r="O145" s="351" t="str">
        <f t="shared" si="52"/>
        <v/>
      </c>
    </row>
    <row r="146" spans="2:15" ht="15" x14ac:dyDescent="0.25">
      <c r="B146" s="11"/>
      <c r="C146" s="7"/>
      <c r="D146" s="7"/>
      <c r="E146" s="7"/>
      <c r="F146" s="82"/>
      <c r="G146" s="94"/>
      <c r="H146" s="21" t="s">
        <v>16</v>
      </c>
      <c r="I146" s="135" t="s">
        <v>505</v>
      </c>
      <c r="J146" s="135" t="s">
        <v>505</v>
      </c>
      <c r="K146" s="293">
        <v>4</v>
      </c>
      <c r="L146" s="202"/>
      <c r="M146" s="158"/>
      <c r="N146" s="302"/>
      <c r="O146" s="351"/>
    </row>
    <row r="147" spans="2:15" ht="15" x14ac:dyDescent="0.25">
      <c r="B147" s="11"/>
      <c r="C147" s="7"/>
      <c r="D147" s="7"/>
      <c r="E147" s="7"/>
      <c r="F147" s="82"/>
      <c r="G147" s="94"/>
      <c r="H147" s="7" t="s">
        <v>25</v>
      </c>
      <c r="I147" s="149">
        <f t="shared" ref="I147:K147" si="61">I122+I127+I130+I142</f>
        <v>278210</v>
      </c>
      <c r="J147" s="13">
        <f t="shared" si="61"/>
        <v>278210</v>
      </c>
      <c r="K147" s="80">
        <f t="shared" si="61"/>
        <v>98924</v>
      </c>
      <c r="L147" s="152">
        <f>L122+L127+L130+L142</f>
        <v>0</v>
      </c>
      <c r="M147" s="13">
        <f>M122+M127+M130+M142</f>
        <v>0</v>
      </c>
      <c r="N147" s="303">
        <f>N122+N127+N130+N142</f>
        <v>0</v>
      </c>
      <c r="O147" s="350">
        <f>IF(J147=0,"",N147/J147*100)</f>
        <v>0</v>
      </c>
    </row>
    <row r="148" spans="2:15" ht="15" x14ac:dyDescent="0.25">
      <c r="B148" s="11"/>
      <c r="C148" s="7"/>
      <c r="D148" s="7"/>
      <c r="E148" s="7"/>
      <c r="F148" s="82"/>
      <c r="G148" s="94"/>
      <c r="H148" s="7" t="s">
        <v>17</v>
      </c>
      <c r="I148" s="13"/>
      <c r="J148" s="13"/>
      <c r="K148" s="80"/>
      <c r="L148" s="152"/>
      <c r="M148" s="13"/>
      <c r="N148" s="303"/>
      <c r="O148" s="350" t="str">
        <f>IF(J148=0,"",N148/J148*100)</f>
        <v/>
      </c>
    </row>
    <row r="149" spans="2:15" ht="15" x14ac:dyDescent="0.25">
      <c r="B149" s="11"/>
      <c r="C149" s="7"/>
      <c r="D149" s="7"/>
      <c r="E149" s="7"/>
      <c r="F149" s="82"/>
      <c r="G149" s="94"/>
      <c r="H149" s="7" t="s">
        <v>18</v>
      </c>
      <c r="I149" s="13"/>
      <c r="J149" s="13"/>
      <c r="K149" s="80"/>
      <c r="L149" s="152"/>
      <c r="M149" s="13"/>
      <c r="N149" s="303"/>
      <c r="O149" s="350" t="str">
        <f>IF(J149=0,"",N149/J149*100)</f>
        <v/>
      </c>
    </row>
    <row r="150" spans="2:15" ht="15" thickBot="1" x14ac:dyDescent="0.25">
      <c r="B150" s="14"/>
      <c r="C150" s="15"/>
      <c r="D150" s="15"/>
      <c r="E150" s="15"/>
      <c r="F150" s="84"/>
      <c r="G150" s="96"/>
      <c r="H150" s="15"/>
      <c r="I150" s="15"/>
      <c r="J150" s="15"/>
      <c r="K150" s="141"/>
      <c r="L150" s="14"/>
      <c r="M150" s="15"/>
      <c r="N150" s="305"/>
      <c r="O150" s="352"/>
    </row>
    <row r="152" spans="2:15" ht="15" x14ac:dyDescent="0.25">
      <c r="B152" s="5" t="s">
        <v>30</v>
      </c>
      <c r="C152" s="6" t="s">
        <v>4</v>
      </c>
      <c r="D152" s="6" t="s">
        <v>49</v>
      </c>
      <c r="E152" s="173" t="s">
        <v>378</v>
      </c>
      <c r="F152" s="4"/>
      <c r="G152" s="4"/>
      <c r="H152" s="4" t="s">
        <v>538</v>
      </c>
      <c r="I152" s="4"/>
      <c r="J152" s="148"/>
      <c r="K152" s="210"/>
      <c r="L152" s="3"/>
      <c r="M152" s="4"/>
      <c r="N152" s="315"/>
      <c r="O152" s="349"/>
    </row>
    <row r="153" spans="2:15" ht="15" x14ac:dyDescent="0.25">
      <c r="B153" s="11"/>
      <c r="C153" s="7"/>
      <c r="D153" s="7"/>
      <c r="E153" s="7"/>
      <c r="F153" s="82">
        <v>611000</v>
      </c>
      <c r="G153" s="94"/>
      <c r="H153" s="21" t="s">
        <v>59</v>
      </c>
      <c r="I153" s="114">
        <f t="shared" ref="I153:L153" si="62">SUM(I154:I157)</f>
        <v>136790</v>
      </c>
      <c r="J153" s="114">
        <f t="shared" ref="J153" si="63">SUM(J154:J157)</f>
        <v>136790</v>
      </c>
      <c r="K153" s="139">
        <f t="shared" si="62"/>
        <v>66118</v>
      </c>
      <c r="L153" s="200">
        <f t="shared" si="62"/>
        <v>0</v>
      </c>
      <c r="M153" s="117">
        <f>SUM(M154:M157)</f>
        <v>0</v>
      </c>
      <c r="N153" s="316">
        <f>SUM(N154:N157)</f>
        <v>0</v>
      </c>
      <c r="O153" s="350">
        <f t="shared" ref="O153:O179" si="64">IF(J153=0,"",N153/J153*100)</f>
        <v>0</v>
      </c>
    </row>
    <row r="154" spans="2:15" ht="14.25" x14ac:dyDescent="0.2">
      <c r="B154" s="9"/>
      <c r="C154" s="10"/>
      <c r="D154" s="10"/>
      <c r="E154" s="10"/>
      <c r="F154" s="83">
        <v>611100</v>
      </c>
      <c r="G154" s="95"/>
      <c r="H154" s="20" t="s">
        <v>80</v>
      </c>
      <c r="I154" s="115">
        <v>112320</v>
      </c>
      <c r="J154" s="115">
        <v>112320</v>
      </c>
      <c r="K154" s="138">
        <v>56128</v>
      </c>
      <c r="L154" s="143"/>
      <c r="M154" s="115"/>
      <c r="N154" s="317">
        <f>SUM(L154:M154)</f>
        <v>0</v>
      </c>
      <c r="O154" s="351">
        <f t="shared" si="64"/>
        <v>0</v>
      </c>
    </row>
    <row r="155" spans="2:15" ht="14.25" x14ac:dyDescent="0.2">
      <c r="B155" s="9"/>
      <c r="C155" s="10"/>
      <c r="D155" s="10"/>
      <c r="E155" s="10"/>
      <c r="F155" s="83">
        <v>611200</v>
      </c>
      <c r="G155" s="95"/>
      <c r="H155" s="20" t="s">
        <v>81</v>
      </c>
      <c r="I155" s="115">
        <v>24470</v>
      </c>
      <c r="J155" s="115">
        <v>24470</v>
      </c>
      <c r="K155" s="138">
        <v>9990</v>
      </c>
      <c r="L155" s="143"/>
      <c r="M155" s="115"/>
      <c r="N155" s="317">
        <f t="shared" ref="N155:N156" si="65">SUM(L155:M155)</f>
        <v>0</v>
      </c>
      <c r="O155" s="351">
        <f t="shared" si="64"/>
        <v>0</v>
      </c>
    </row>
    <row r="156" spans="2:15" ht="14.25" x14ac:dyDescent="0.2">
      <c r="B156" s="9"/>
      <c r="C156" s="10"/>
      <c r="D156" s="10"/>
      <c r="E156" s="10"/>
      <c r="F156" s="83">
        <v>611200</v>
      </c>
      <c r="G156" s="95"/>
      <c r="H156" s="184" t="s">
        <v>245</v>
      </c>
      <c r="I156" s="115">
        <v>0</v>
      </c>
      <c r="J156" s="115">
        <v>0</v>
      </c>
      <c r="K156" s="138">
        <v>0</v>
      </c>
      <c r="L156" s="143"/>
      <c r="M156" s="115"/>
      <c r="N156" s="317">
        <f t="shared" si="65"/>
        <v>0</v>
      </c>
      <c r="O156" s="351" t="str">
        <f t="shared" si="64"/>
        <v/>
      </c>
    </row>
    <row r="157" spans="2:15" ht="14.25" x14ac:dyDescent="0.2">
      <c r="B157" s="9"/>
      <c r="C157" s="10"/>
      <c r="D157" s="10"/>
      <c r="E157" s="10"/>
      <c r="F157" s="83"/>
      <c r="G157" s="95"/>
      <c r="H157" s="20"/>
      <c r="I157" s="115"/>
      <c r="J157" s="115"/>
      <c r="K157" s="138"/>
      <c r="L157" s="143"/>
      <c r="M157" s="115"/>
      <c r="N157" s="317"/>
      <c r="O157" s="351" t="str">
        <f t="shared" si="64"/>
        <v/>
      </c>
    </row>
    <row r="158" spans="2:15" ht="15" x14ac:dyDescent="0.25">
      <c r="B158" s="11"/>
      <c r="C158" s="7"/>
      <c r="D158" s="7"/>
      <c r="E158" s="7"/>
      <c r="F158" s="82">
        <v>612000</v>
      </c>
      <c r="G158" s="94"/>
      <c r="H158" s="21" t="s">
        <v>58</v>
      </c>
      <c r="I158" s="114">
        <f t="shared" ref="I158:L158" si="66">I159</f>
        <v>11840</v>
      </c>
      <c r="J158" s="114">
        <f t="shared" si="66"/>
        <v>11840</v>
      </c>
      <c r="K158" s="139">
        <f t="shared" si="66"/>
        <v>5893</v>
      </c>
      <c r="L158" s="200">
        <f t="shared" si="66"/>
        <v>0</v>
      </c>
      <c r="M158" s="117">
        <f>M159</f>
        <v>0</v>
      </c>
      <c r="N158" s="316">
        <f>N159</f>
        <v>0</v>
      </c>
      <c r="O158" s="350">
        <f t="shared" si="64"/>
        <v>0</v>
      </c>
    </row>
    <row r="159" spans="2:15" ht="14.25" x14ac:dyDescent="0.2">
      <c r="B159" s="9"/>
      <c r="C159" s="10"/>
      <c r="D159" s="10"/>
      <c r="E159" s="10"/>
      <c r="F159" s="83">
        <v>612100</v>
      </c>
      <c r="G159" s="95"/>
      <c r="H159" s="182" t="s">
        <v>6</v>
      </c>
      <c r="I159" s="115">
        <v>11840</v>
      </c>
      <c r="J159" s="115">
        <v>11840</v>
      </c>
      <c r="K159" s="138">
        <v>5893</v>
      </c>
      <c r="L159" s="143"/>
      <c r="M159" s="115"/>
      <c r="N159" s="317">
        <f>SUM(L159:M159)</f>
        <v>0</v>
      </c>
      <c r="O159" s="351">
        <f t="shared" si="64"/>
        <v>0</v>
      </c>
    </row>
    <row r="160" spans="2:15" ht="14.25" x14ac:dyDescent="0.2">
      <c r="B160" s="9"/>
      <c r="C160" s="10"/>
      <c r="D160" s="10"/>
      <c r="E160" s="10"/>
      <c r="F160" s="83"/>
      <c r="G160" s="95"/>
      <c r="H160" s="20"/>
      <c r="I160" s="115"/>
      <c r="J160" s="115"/>
      <c r="K160" s="138"/>
      <c r="L160" s="143"/>
      <c r="M160" s="115"/>
      <c r="N160" s="304"/>
      <c r="O160" s="351" t="str">
        <f t="shared" si="64"/>
        <v/>
      </c>
    </row>
    <row r="161" spans="2:15" ht="15" x14ac:dyDescent="0.25">
      <c r="B161" s="11"/>
      <c r="C161" s="7"/>
      <c r="D161" s="7"/>
      <c r="E161" s="7"/>
      <c r="F161" s="82">
        <v>613000</v>
      </c>
      <c r="G161" s="94"/>
      <c r="H161" s="21" t="s">
        <v>60</v>
      </c>
      <c r="I161" s="114">
        <f t="shared" ref="I161:L161" si="67">SUM(I162:I171)</f>
        <v>6500</v>
      </c>
      <c r="J161" s="114">
        <f t="shared" ref="J161" si="68">SUM(J162:J171)</f>
        <v>6500</v>
      </c>
      <c r="K161" s="139">
        <f t="shared" si="67"/>
        <v>1770</v>
      </c>
      <c r="L161" s="201">
        <f t="shared" si="67"/>
        <v>0</v>
      </c>
      <c r="M161" s="119">
        <f>SUM(M162:M171)</f>
        <v>0</v>
      </c>
      <c r="N161" s="303">
        <f>SUM(N162:N171)</f>
        <v>0</v>
      </c>
      <c r="O161" s="350">
        <f t="shared" si="64"/>
        <v>0</v>
      </c>
    </row>
    <row r="162" spans="2:15" ht="14.25" x14ac:dyDescent="0.2">
      <c r="B162" s="9"/>
      <c r="C162" s="10"/>
      <c r="D162" s="10"/>
      <c r="E162" s="10"/>
      <c r="F162" s="83">
        <v>613100</v>
      </c>
      <c r="G162" s="95"/>
      <c r="H162" s="20" t="s">
        <v>7</v>
      </c>
      <c r="I162" s="115">
        <v>500</v>
      </c>
      <c r="J162" s="115">
        <v>500</v>
      </c>
      <c r="K162" s="138">
        <v>0</v>
      </c>
      <c r="L162" s="143"/>
      <c r="M162" s="115"/>
      <c r="N162" s="317">
        <f t="shared" ref="N162:N171" si="69">SUM(L162:M162)</f>
        <v>0</v>
      </c>
      <c r="O162" s="351">
        <f t="shared" si="64"/>
        <v>0</v>
      </c>
    </row>
    <row r="163" spans="2:15" ht="14.25" x14ac:dyDescent="0.2">
      <c r="B163" s="9"/>
      <c r="C163" s="10"/>
      <c r="D163" s="10"/>
      <c r="E163" s="10"/>
      <c r="F163" s="83">
        <v>613200</v>
      </c>
      <c r="G163" s="95"/>
      <c r="H163" s="20" t="s">
        <v>8</v>
      </c>
      <c r="I163" s="115">
        <v>0</v>
      </c>
      <c r="J163" s="115">
        <v>0</v>
      </c>
      <c r="K163" s="138">
        <v>0</v>
      </c>
      <c r="L163" s="143"/>
      <c r="M163" s="115"/>
      <c r="N163" s="317">
        <f t="shared" si="69"/>
        <v>0</v>
      </c>
      <c r="O163" s="351" t="str">
        <f t="shared" si="64"/>
        <v/>
      </c>
    </row>
    <row r="164" spans="2:15" ht="14.25" x14ac:dyDescent="0.2">
      <c r="B164" s="9"/>
      <c r="C164" s="10"/>
      <c r="D164" s="10"/>
      <c r="E164" s="10"/>
      <c r="F164" s="83">
        <v>613300</v>
      </c>
      <c r="G164" s="95"/>
      <c r="H164" s="20" t="s">
        <v>82</v>
      </c>
      <c r="I164" s="115">
        <v>2500</v>
      </c>
      <c r="J164" s="115">
        <v>2500</v>
      </c>
      <c r="K164" s="138">
        <v>995</v>
      </c>
      <c r="L164" s="143"/>
      <c r="M164" s="115"/>
      <c r="N164" s="317">
        <f t="shared" si="69"/>
        <v>0</v>
      </c>
      <c r="O164" s="351">
        <f t="shared" si="64"/>
        <v>0</v>
      </c>
    </row>
    <row r="165" spans="2:15" ht="14.25" x14ac:dyDescent="0.2">
      <c r="B165" s="9"/>
      <c r="C165" s="10"/>
      <c r="D165" s="10"/>
      <c r="E165" s="10"/>
      <c r="F165" s="83">
        <v>613400</v>
      </c>
      <c r="G165" s="95"/>
      <c r="H165" s="20" t="s">
        <v>61</v>
      </c>
      <c r="I165" s="115">
        <v>1500</v>
      </c>
      <c r="J165" s="115">
        <v>1500</v>
      </c>
      <c r="K165" s="138">
        <v>445</v>
      </c>
      <c r="L165" s="143"/>
      <c r="M165" s="115"/>
      <c r="N165" s="317">
        <f t="shared" si="69"/>
        <v>0</v>
      </c>
      <c r="O165" s="351">
        <f t="shared" si="64"/>
        <v>0</v>
      </c>
    </row>
    <row r="166" spans="2:15" ht="14.25" x14ac:dyDescent="0.2">
      <c r="B166" s="9"/>
      <c r="C166" s="10"/>
      <c r="D166" s="10"/>
      <c r="E166" s="10"/>
      <c r="F166" s="83">
        <v>613500</v>
      </c>
      <c r="G166" s="95"/>
      <c r="H166" s="20" t="s">
        <v>9</v>
      </c>
      <c r="I166" s="115">
        <v>0</v>
      </c>
      <c r="J166" s="115">
        <v>0</v>
      </c>
      <c r="K166" s="138">
        <v>0</v>
      </c>
      <c r="L166" s="143"/>
      <c r="M166" s="115"/>
      <c r="N166" s="317">
        <f t="shared" si="69"/>
        <v>0</v>
      </c>
      <c r="O166" s="351" t="str">
        <f t="shared" si="64"/>
        <v/>
      </c>
    </row>
    <row r="167" spans="2:15" ht="14.25" x14ac:dyDescent="0.2">
      <c r="B167" s="9"/>
      <c r="C167" s="10"/>
      <c r="D167" s="10"/>
      <c r="E167" s="10"/>
      <c r="F167" s="83">
        <v>613600</v>
      </c>
      <c r="G167" s="95"/>
      <c r="H167" s="20" t="s">
        <v>83</v>
      </c>
      <c r="I167" s="115">
        <v>0</v>
      </c>
      <c r="J167" s="115">
        <v>0</v>
      </c>
      <c r="K167" s="138">
        <v>0</v>
      </c>
      <c r="L167" s="143"/>
      <c r="M167" s="115"/>
      <c r="N167" s="317">
        <f t="shared" si="69"/>
        <v>0</v>
      </c>
      <c r="O167" s="351" t="str">
        <f t="shared" si="64"/>
        <v/>
      </c>
    </row>
    <row r="168" spans="2:15" ht="14.25" x14ac:dyDescent="0.2">
      <c r="B168" s="9"/>
      <c r="C168" s="10"/>
      <c r="D168" s="10"/>
      <c r="E168" s="10"/>
      <c r="F168" s="83">
        <v>613700</v>
      </c>
      <c r="G168" s="95"/>
      <c r="H168" s="20" t="s">
        <v>10</v>
      </c>
      <c r="I168" s="115">
        <v>500</v>
      </c>
      <c r="J168" s="115">
        <v>500</v>
      </c>
      <c r="K168" s="138">
        <v>150</v>
      </c>
      <c r="L168" s="143"/>
      <c r="M168" s="115"/>
      <c r="N168" s="317">
        <f t="shared" si="69"/>
        <v>0</v>
      </c>
      <c r="O168" s="351">
        <f t="shared" si="64"/>
        <v>0</v>
      </c>
    </row>
    <row r="169" spans="2:15" ht="14.25" x14ac:dyDescent="0.2">
      <c r="B169" s="9"/>
      <c r="C169" s="10"/>
      <c r="D169" s="10"/>
      <c r="E169" s="10"/>
      <c r="F169" s="83">
        <v>613800</v>
      </c>
      <c r="G169" s="95"/>
      <c r="H169" s="20" t="s">
        <v>62</v>
      </c>
      <c r="I169" s="115">
        <v>0</v>
      </c>
      <c r="J169" s="115">
        <v>0</v>
      </c>
      <c r="K169" s="138">
        <v>0</v>
      </c>
      <c r="L169" s="143"/>
      <c r="M169" s="115"/>
      <c r="N169" s="317">
        <f t="shared" si="69"/>
        <v>0</v>
      </c>
      <c r="O169" s="351" t="str">
        <f t="shared" si="64"/>
        <v/>
      </c>
    </row>
    <row r="170" spans="2:15" ht="14.25" x14ac:dyDescent="0.2">
      <c r="B170" s="9"/>
      <c r="C170" s="10"/>
      <c r="D170" s="10"/>
      <c r="E170" s="10"/>
      <c r="F170" s="83">
        <v>613900</v>
      </c>
      <c r="G170" s="95"/>
      <c r="H170" s="20" t="s">
        <v>63</v>
      </c>
      <c r="I170" s="115">
        <v>1500</v>
      </c>
      <c r="J170" s="115">
        <v>1500</v>
      </c>
      <c r="K170" s="138">
        <v>180</v>
      </c>
      <c r="L170" s="143"/>
      <c r="M170" s="115"/>
      <c r="N170" s="317">
        <f t="shared" si="69"/>
        <v>0</v>
      </c>
      <c r="O170" s="351">
        <f t="shared" si="64"/>
        <v>0</v>
      </c>
    </row>
    <row r="171" spans="2:15" ht="14.25" x14ac:dyDescent="0.2">
      <c r="B171" s="9"/>
      <c r="C171" s="10"/>
      <c r="D171" s="10"/>
      <c r="E171" s="10"/>
      <c r="F171" s="83">
        <v>613900</v>
      </c>
      <c r="G171" s="95"/>
      <c r="H171" s="184" t="s">
        <v>246</v>
      </c>
      <c r="I171" s="115">
        <v>0</v>
      </c>
      <c r="J171" s="115">
        <v>0</v>
      </c>
      <c r="K171" s="138">
        <v>0</v>
      </c>
      <c r="L171" s="143"/>
      <c r="M171" s="115"/>
      <c r="N171" s="317">
        <f t="shared" si="69"/>
        <v>0</v>
      </c>
      <c r="O171" s="351" t="str">
        <f t="shared" si="64"/>
        <v/>
      </c>
    </row>
    <row r="172" spans="2:15" ht="15" x14ac:dyDescent="0.25">
      <c r="B172" s="9"/>
      <c r="C172" s="10"/>
      <c r="D172" s="10"/>
      <c r="E172" s="10"/>
      <c r="F172" s="83"/>
      <c r="G172" s="95"/>
      <c r="H172" s="20"/>
      <c r="I172" s="114"/>
      <c r="J172" s="114"/>
      <c r="K172" s="139"/>
      <c r="L172" s="200"/>
      <c r="M172" s="117"/>
      <c r="N172" s="303"/>
      <c r="O172" s="351" t="str">
        <f t="shared" si="64"/>
        <v/>
      </c>
    </row>
    <row r="173" spans="2:15" ht="15" x14ac:dyDescent="0.25">
      <c r="B173" s="11"/>
      <c r="C173" s="7"/>
      <c r="D173" s="7"/>
      <c r="E173" s="172"/>
      <c r="F173" s="91">
        <v>614000</v>
      </c>
      <c r="G173" s="104"/>
      <c r="H173" s="21" t="s">
        <v>84</v>
      </c>
      <c r="I173" s="114">
        <f t="shared" ref="I173:N173" si="70">SUM(I174:I174)</f>
        <v>240000</v>
      </c>
      <c r="J173" s="114">
        <f t="shared" si="70"/>
        <v>240000</v>
      </c>
      <c r="K173" s="139">
        <f t="shared" si="70"/>
        <v>0</v>
      </c>
      <c r="L173" s="200">
        <f t="shared" si="70"/>
        <v>0</v>
      </c>
      <c r="M173" s="117">
        <f t="shared" si="70"/>
        <v>0</v>
      </c>
      <c r="N173" s="303">
        <f t="shared" si="70"/>
        <v>0</v>
      </c>
      <c r="O173" s="350">
        <f t="shared" si="64"/>
        <v>0</v>
      </c>
    </row>
    <row r="174" spans="2:15" ht="38.25" x14ac:dyDescent="0.2">
      <c r="B174" s="9"/>
      <c r="C174" s="10"/>
      <c r="D174" s="20"/>
      <c r="E174" s="20"/>
      <c r="F174" s="108">
        <v>614200</v>
      </c>
      <c r="G174" s="101" t="s">
        <v>330</v>
      </c>
      <c r="H174" s="185" t="s">
        <v>402</v>
      </c>
      <c r="I174" s="115">
        <v>240000</v>
      </c>
      <c r="J174" s="115">
        <v>240000</v>
      </c>
      <c r="K174" s="138">
        <v>0</v>
      </c>
      <c r="L174" s="143"/>
      <c r="M174" s="115"/>
      <c r="N174" s="317">
        <f>SUM(L174:M174)</f>
        <v>0</v>
      </c>
      <c r="O174" s="351">
        <f t="shared" si="64"/>
        <v>0</v>
      </c>
    </row>
    <row r="175" spans="2:15" ht="14.25" x14ac:dyDescent="0.2">
      <c r="B175" s="9"/>
      <c r="C175" s="10"/>
      <c r="D175" s="10"/>
      <c r="E175" s="168"/>
      <c r="F175" s="87"/>
      <c r="G175" s="99"/>
      <c r="H175" s="20"/>
      <c r="I175" s="115"/>
      <c r="J175" s="115"/>
      <c r="K175" s="138"/>
      <c r="L175" s="143"/>
      <c r="M175" s="115"/>
      <c r="N175" s="304"/>
      <c r="O175" s="351" t="str">
        <f t="shared" si="64"/>
        <v/>
      </c>
    </row>
    <row r="176" spans="2:15" ht="15" x14ac:dyDescent="0.25">
      <c r="B176" s="11"/>
      <c r="C176" s="7"/>
      <c r="D176" s="7"/>
      <c r="E176" s="7"/>
      <c r="F176" s="82">
        <v>821000</v>
      </c>
      <c r="G176" s="94"/>
      <c r="H176" s="21" t="s">
        <v>13</v>
      </c>
      <c r="I176" s="114">
        <f>SUM(I177:I178)</f>
        <v>2000</v>
      </c>
      <c r="J176" s="114">
        <f>SUM(J177:J178)</f>
        <v>2000</v>
      </c>
      <c r="K176" s="139">
        <f t="shared" ref="K176:L176" si="71">SUM(K177:K178)</f>
        <v>0</v>
      </c>
      <c r="L176" s="200">
        <f t="shared" si="71"/>
        <v>0</v>
      </c>
      <c r="M176" s="117">
        <f>SUM(M177:M178)</f>
        <v>0</v>
      </c>
      <c r="N176" s="303">
        <f>SUM(N177:N178)</f>
        <v>0</v>
      </c>
      <c r="O176" s="350">
        <f t="shared" si="64"/>
        <v>0</v>
      </c>
    </row>
    <row r="177" spans="2:15" ht="14.25" x14ac:dyDescent="0.2">
      <c r="B177" s="9"/>
      <c r="C177" s="10"/>
      <c r="D177" s="10"/>
      <c r="E177" s="10"/>
      <c r="F177" s="83">
        <v>821200</v>
      </c>
      <c r="G177" s="95"/>
      <c r="H177" s="20" t="s">
        <v>14</v>
      </c>
      <c r="I177" s="115">
        <v>0</v>
      </c>
      <c r="J177" s="115">
        <v>0</v>
      </c>
      <c r="K177" s="138">
        <v>0</v>
      </c>
      <c r="L177" s="143"/>
      <c r="M177" s="115"/>
      <c r="N177" s="317">
        <f t="shared" ref="N177:N178" si="72">SUM(L177:M177)</f>
        <v>0</v>
      </c>
      <c r="O177" s="351" t="str">
        <f t="shared" si="64"/>
        <v/>
      </c>
    </row>
    <row r="178" spans="2:15" ht="14.25" x14ac:dyDescent="0.2">
      <c r="B178" s="9"/>
      <c r="C178" s="10"/>
      <c r="D178" s="10"/>
      <c r="E178" s="10"/>
      <c r="F178" s="83">
        <v>821300</v>
      </c>
      <c r="G178" s="95"/>
      <c r="H178" s="20" t="s">
        <v>15</v>
      </c>
      <c r="I178" s="115">
        <v>2000</v>
      </c>
      <c r="J178" s="115">
        <v>2000</v>
      </c>
      <c r="K178" s="138">
        <v>0</v>
      </c>
      <c r="L178" s="143"/>
      <c r="M178" s="115"/>
      <c r="N178" s="317">
        <f t="shared" si="72"/>
        <v>0</v>
      </c>
      <c r="O178" s="351">
        <f t="shared" si="64"/>
        <v>0</v>
      </c>
    </row>
    <row r="179" spans="2:15" ht="14.25" x14ac:dyDescent="0.2">
      <c r="B179" s="9"/>
      <c r="C179" s="10"/>
      <c r="D179" s="10"/>
      <c r="E179" s="10"/>
      <c r="F179" s="83"/>
      <c r="G179" s="95"/>
      <c r="H179" s="20"/>
      <c r="I179" s="115"/>
      <c r="J179" s="115"/>
      <c r="K179" s="138"/>
      <c r="L179" s="143"/>
      <c r="M179" s="115"/>
      <c r="N179" s="304"/>
      <c r="O179" s="351" t="str">
        <f t="shared" si="64"/>
        <v/>
      </c>
    </row>
    <row r="180" spans="2:15" ht="15" x14ac:dyDescent="0.25">
      <c r="B180" s="11"/>
      <c r="C180" s="7"/>
      <c r="D180" s="7"/>
      <c r="E180" s="7"/>
      <c r="F180" s="82"/>
      <c r="G180" s="94"/>
      <c r="H180" s="21" t="s">
        <v>16</v>
      </c>
      <c r="I180" s="117">
        <v>4</v>
      </c>
      <c r="J180" s="117">
        <v>4</v>
      </c>
      <c r="K180" s="212">
        <v>4</v>
      </c>
      <c r="L180" s="200"/>
      <c r="M180" s="117"/>
      <c r="N180" s="303"/>
      <c r="O180" s="351"/>
    </row>
    <row r="181" spans="2:15" ht="15" x14ac:dyDescent="0.25">
      <c r="B181" s="11"/>
      <c r="C181" s="7"/>
      <c r="D181" s="7"/>
      <c r="E181" s="7"/>
      <c r="F181" s="82"/>
      <c r="G181" s="94"/>
      <c r="H181" s="7" t="s">
        <v>25</v>
      </c>
      <c r="I181" s="13">
        <f t="shared" ref="I181:N181" si="73">I176+I173+I161+I158+I153</f>
        <v>397130</v>
      </c>
      <c r="J181" s="149">
        <f t="shared" si="73"/>
        <v>397130</v>
      </c>
      <c r="K181" s="142">
        <f t="shared" si="73"/>
        <v>73781</v>
      </c>
      <c r="L181" s="152">
        <f t="shared" si="73"/>
        <v>0</v>
      </c>
      <c r="M181" s="13">
        <f t="shared" si="73"/>
        <v>0</v>
      </c>
      <c r="N181" s="303">
        <f t="shared" si="73"/>
        <v>0</v>
      </c>
      <c r="O181" s="350">
        <f>IF(J181=0,"",N181/J181*100)</f>
        <v>0</v>
      </c>
    </row>
    <row r="182" spans="2:15" ht="15" x14ac:dyDescent="0.25">
      <c r="B182" s="11"/>
      <c r="C182" s="7"/>
      <c r="D182" s="7"/>
      <c r="E182" s="7"/>
      <c r="F182" s="82"/>
      <c r="G182" s="94"/>
      <c r="H182" s="7" t="s">
        <v>17</v>
      </c>
      <c r="I182" s="13"/>
      <c r="J182" s="149"/>
      <c r="K182" s="142"/>
      <c r="L182" s="152"/>
      <c r="M182" s="13"/>
      <c r="N182" s="303"/>
      <c r="O182" s="350"/>
    </row>
    <row r="183" spans="2:15" ht="15" x14ac:dyDescent="0.25">
      <c r="B183" s="11"/>
      <c r="C183" s="7"/>
      <c r="D183" s="7"/>
      <c r="E183" s="7"/>
      <c r="F183" s="82"/>
      <c r="G183" s="94"/>
      <c r="H183" s="7" t="s">
        <v>18</v>
      </c>
      <c r="I183" s="167"/>
      <c r="J183" s="311"/>
      <c r="K183" s="221"/>
      <c r="L183" s="325"/>
      <c r="M183" s="167"/>
      <c r="N183" s="326"/>
      <c r="O183" s="350"/>
    </row>
    <row r="184" spans="2:15" ht="15" thickBot="1" x14ac:dyDescent="0.25">
      <c r="B184" s="14"/>
      <c r="C184" s="15"/>
      <c r="D184" s="15"/>
      <c r="E184" s="15"/>
      <c r="F184" s="84"/>
      <c r="G184" s="96"/>
      <c r="H184" s="15"/>
      <c r="I184" s="15"/>
      <c r="J184" s="23"/>
      <c r="K184" s="215"/>
      <c r="L184" s="14"/>
      <c r="M184" s="15"/>
      <c r="N184" s="305"/>
      <c r="O184" s="352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B1:R96"/>
  <sheetViews>
    <sheetView zoomScaleNormal="100" workbookViewId="0">
      <selection activeCell="K33" sqref="K3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384" width="9.140625" style="8"/>
  </cols>
  <sheetData>
    <row r="1" spans="2:18" ht="13.5" thickBot="1" x14ac:dyDescent="0.25"/>
    <row r="2" spans="2:18" s="52" customFormat="1" ht="20.100000000000001" customHeight="1" thickTop="1" thickBot="1" x14ac:dyDescent="0.25">
      <c r="B2" s="369" t="s">
        <v>332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88"/>
    </row>
    <row r="3" spans="2:18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8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8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8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8" s="2" customFormat="1" ht="12.95" customHeight="1" x14ac:dyDescent="0.25">
      <c r="B7" s="5" t="s">
        <v>35</v>
      </c>
      <c r="C7" s="6" t="s">
        <v>4</v>
      </c>
      <c r="D7" s="6" t="s">
        <v>5</v>
      </c>
      <c r="E7" s="173" t="s">
        <v>380</v>
      </c>
      <c r="F7" s="4"/>
      <c r="G7" s="4"/>
      <c r="H7" s="4"/>
      <c r="I7" s="4"/>
      <c r="J7" s="4"/>
      <c r="K7" s="43"/>
      <c r="L7" s="3"/>
      <c r="M7" s="4"/>
      <c r="N7" s="315"/>
      <c r="O7" s="349"/>
    </row>
    <row r="8" spans="2:18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4">
        <f t="shared" ref="I8" si="0">SUM(I9:I12)</f>
        <v>460850</v>
      </c>
      <c r="J8" s="114">
        <f t="shared" ref="J8" si="1">SUM(J9:J12)</f>
        <v>460850</v>
      </c>
      <c r="K8" s="292">
        <f>SUM(K9:K12)</f>
        <v>227804</v>
      </c>
      <c r="L8" s="200">
        <f>SUM(L9:L12)</f>
        <v>0</v>
      </c>
      <c r="M8" s="117">
        <f>SUM(M9:M12)</f>
        <v>0</v>
      </c>
      <c r="N8" s="316">
        <f>SUM(N9:N12)</f>
        <v>0</v>
      </c>
      <c r="O8" s="350">
        <f t="shared" ref="O8:O31" si="2">IF(J8=0,"",N8/J8*100)</f>
        <v>0</v>
      </c>
    </row>
    <row r="9" spans="2:18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5">
        <v>371020</v>
      </c>
      <c r="J9" s="115">
        <v>371020</v>
      </c>
      <c r="K9" s="110">
        <v>186111</v>
      </c>
      <c r="L9" s="143"/>
      <c r="M9" s="115"/>
      <c r="N9" s="317">
        <f>SUM(L9:M9)</f>
        <v>0</v>
      </c>
      <c r="O9" s="351">
        <f t="shared" si="2"/>
        <v>0</v>
      </c>
    </row>
    <row r="10" spans="2:18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5">
        <v>89830</v>
      </c>
      <c r="J10" s="115">
        <v>89830</v>
      </c>
      <c r="K10" s="110">
        <v>41693</v>
      </c>
      <c r="L10" s="143"/>
      <c r="M10" s="115"/>
      <c r="N10" s="317">
        <f t="shared" ref="N10:N11" si="3">SUM(L10:M10)</f>
        <v>0</v>
      </c>
      <c r="O10" s="351">
        <f t="shared" si="2"/>
        <v>0</v>
      </c>
    </row>
    <row r="11" spans="2:18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8" ht="12.95" customHeight="1" x14ac:dyDescent="0.2">
      <c r="B12" s="9"/>
      <c r="C12" s="10"/>
      <c r="D12" s="10"/>
      <c r="E12" s="10"/>
      <c r="F12" s="83"/>
      <c r="G12" s="95"/>
      <c r="H12" s="20"/>
      <c r="I12" s="115"/>
      <c r="J12" s="115"/>
      <c r="K12" s="110"/>
      <c r="L12" s="143"/>
      <c r="M12" s="115"/>
      <c r="N12" s="317"/>
      <c r="O12" s="351" t="str">
        <f t="shared" si="2"/>
        <v/>
      </c>
    </row>
    <row r="13" spans="2:18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4">
        <f t="shared" ref="I13:J13" si="4">I14</f>
        <v>39040</v>
      </c>
      <c r="J13" s="114">
        <f t="shared" si="4"/>
        <v>39040</v>
      </c>
      <c r="K13" s="292">
        <f>K14</f>
        <v>19663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  <c r="Q13" s="38"/>
      <c r="R13" s="38"/>
    </row>
    <row r="14" spans="2:18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5">
        <v>39040</v>
      </c>
      <c r="J14" s="115">
        <v>39040</v>
      </c>
      <c r="K14" s="110">
        <v>19663</v>
      </c>
      <c r="L14" s="143"/>
      <c r="M14" s="115"/>
      <c r="N14" s="317">
        <f>SUM(L14:M14)</f>
        <v>0</v>
      </c>
      <c r="O14" s="351">
        <f t="shared" si="2"/>
        <v>0</v>
      </c>
    </row>
    <row r="15" spans="2:18" ht="12.95" customHeight="1" x14ac:dyDescent="0.2">
      <c r="B15" s="9"/>
      <c r="C15" s="10"/>
      <c r="D15" s="10"/>
      <c r="E15" s="10"/>
      <c r="F15" s="83"/>
      <c r="G15" s="95"/>
      <c r="H15" s="20"/>
      <c r="I15" s="115"/>
      <c r="J15" s="115"/>
      <c r="K15" s="110"/>
      <c r="L15" s="143"/>
      <c r="M15" s="115"/>
      <c r="N15" s="304"/>
      <c r="O15" s="351" t="str">
        <f t="shared" si="2"/>
        <v/>
      </c>
    </row>
    <row r="16" spans="2:18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4">
        <f t="shared" ref="I16" si="5">SUM(I17:I26)</f>
        <v>456000</v>
      </c>
      <c r="J16" s="114">
        <f t="shared" ref="J16" si="6">SUM(J17:J26)</f>
        <v>456000</v>
      </c>
      <c r="K16" s="292">
        <f>SUM(K17:K26)</f>
        <v>194984</v>
      </c>
      <c r="L16" s="201">
        <f>SUM(L17:L26)</f>
        <v>0</v>
      </c>
      <c r="M16" s="119">
        <f>SUM(M17:M26)</f>
        <v>0</v>
      </c>
      <c r="N16" s="303">
        <f>SUM(N17:N26)</f>
        <v>0</v>
      </c>
      <c r="O16" s="350">
        <f t="shared" si="2"/>
        <v>0</v>
      </c>
    </row>
    <row r="17" spans="2:15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5">
        <v>5000</v>
      </c>
      <c r="J17" s="115">
        <v>5000</v>
      </c>
      <c r="K17" s="110">
        <v>3865</v>
      </c>
      <c r="L17" s="143"/>
      <c r="M17" s="115"/>
      <c r="N17" s="317">
        <f t="shared" ref="N17:N26" si="7">SUM(L17:M17)</f>
        <v>0</v>
      </c>
      <c r="O17" s="351">
        <f t="shared" si="2"/>
        <v>0</v>
      </c>
    </row>
    <row r="18" spans="2:15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5">
        <v>90000</v>
      </c>
      <c r="J18" s="115">
        <v>90000</v>
      </c>
      <c r="K18" s="110">
        <v>33760</v>
      </c>
      <c r="L18" s="143"/>
      <c r="M18" s="115"/>
      <c r="N18" s="317">
        <f t="shared" si="7"/>
        <v>0</v>
      </c>
      <c r="O18" s="351">
        <f t="shared" si="2"/>
        <v>0</v>
      </c>
    </row>
    <row r="19" spans="2:15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5">
        <v>50000</v>
      </c>
      <c r="J19" s="115">
        <v>50000</v>
      </c>
      <c r="K19" s="110">
        <v>21610</v>
      </c>
      <c r="L19" s="143"/>
      <c r="M19" s="115"/>
      <c r="N19" s="317">
        <f t="shared" si="7"/>
        <v>0</v>
      </c>
      <c r="O19" s="351">
        <f t="shared" si="2"/>
        <v>0</v>
      </c>
    </row>
    <row r="20" spans="2:15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5">
        <v>102000</v>
      </c>
      <c r="J20" s="115">
        <v>102000</v>
      </c>
      <c r="K20" s="110">
        <v>56801</v>
      </c>
      <c r="L20" s="143"/>
      <c r="M20" s="115"/>
      <c r="N20" s="317">
        <f t="shared" si="7"/>
        <v>0</v>
      </c>
      <c r="O20" s="351">
        <f t="shared" si="2"/>
        <v>0</v>
      </c>
    </row>
    <row r="21" spans="2:15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5">
        <v>90000</v>
      </c>
      <c r="J21" s="115">
        <v>90000</v>
      </c>
      <c r="K21" s="110">
        <v>36304</v>
      </c>
      <c r="L21" s="143"/>
      <c r="M21" s="115"/>
      <c r="N21" s="317">
        <f t="shared" si="7"/>
        <v>0</v>
      </c>
      <c r="O21" s="351">
        <f t="shared" si="2"/>
        <v>0</v>
      </c>
    </row>
    <row r="22" spans="2:15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5">
        <v>0</v>
      </c>
      <c r="J22" s="115">
        <v>0</v>
      </c>
      <c r="K22" s="110">
        <v>0</v>
      </c>
      <c r="L22" s="143"/>
      <c r="M22" s="115"/>
      <c r="N22" s="317">
        <f t="shared" si="7"/>
        <v>0</v>
      </c>
      <c r="O22" s="351" t="str">
        <f t="shared" si="2"/>
        <v/>
      </c>
    </row>
    <row r="23" spans="2:15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5">
        <v>40000</v>
      </c>
      <c r="J23" s="115">
        <v>40000</v>
      </c>
      <c r="K23" s="110">
        <v>12528</v>
      </c>
      <c r="L23" s="143"/>
      <c r="M23" s="115"/>
      <c r="N23" s="317">
        <f t="shared" si="7"/>
        <v>0</v>
      </c>
      <c r="O23" s="351">
        <f t="shared" si="2"/>
        <v>0</v>
      </c>
    </row>
    <row r="24" spans="2:15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5">
        <v>9000</v>
      </c>
      <c r="J24" s="115">
        <v>9000</v>
      </c>
      <c r="K24" s="110">
        <v>5652</v>
      </c>
      <c r="L24" s="143"/>
      <c r="M24" s="115"/>
      <c r="N24" s="317">
        <f t="shared" si="7"/>
        <v>0</v>
      </c>
      <c r="O24" s="351">
        <f t="shared" si="2"/>
        <v>0</v>
      </c>
    </row>
    <row r="25" spans="2:15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5">
        <v>70000</v>
      </c>
      <c r="J25" s="115">
        <v>70000</v>
      </c>
      <c r="K25" s="110">
        <v>24464</v>
      </c>
      <c r="L25" s="143"/>
      <c r="M25" s="115"/>
      <c r="N25" s="317">
        <f t="shared" si="7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5">
        <v>0</v>
      </c>
      <c r="J26" s="115">
        <v>0</v>
      </c>
      <c r="K26" s="110">
        <v>0</v>
      </c>
      <c r="L26" s="144"/>
      <c r="M26" s="118"/>
      <c r="N26" s="317">
        <f t="shared" si="7"/>
        <v>0</v>
      </c>
      <c r="O26" s="351" t="str">
        <f t="shared" si="2"/>
        <v/>
      </c>
    </row>
    <row r="27" spans="2:15" s="1" customFormat="1" ht="12.95" customHeight="1" x14ac:dyDescent="0.2">
      <c r="B27" s="11"/>
      <c r="C27" s="7"/>
      <c r="D27" s="7"/>
      <c r="E27" s="172"/>
      <c r="F27" s="91"/>
      <c r="G27" s="104"/>
      <c r="H27" s="21"/>
      <c r="I27" s="115"/>
      <c r="J27" s="115"/>
      <c r="K27" s="110"/>
      <c r="L27" s="143"/>
      <c r="M27" s="115"/>
      <c r="N27" s="304"/>
      <c r="O27" s="351" t="str">
        <f t="shared" si="2"/>
        <v/>
      </c>
    </row>
    <row r="28" spans="2:15" s="1" customFormat="1" ht="12.95" customHeight="1" x14ac:dyDescent="0.25">
      <c r="B28" s="11"/>
      <c r="C28" s="7"/>
      <c r="D28" s="7"/>
      <c r="E28" s="7"/>
      <c r="F28" s="82">
        <v>821000</v>
      </c>
      <c r="G28" s="94"/>
      <c r="H28" s="21" t="s">
        <v>13</v>
      </c>
      <c r="I28" s="114">
        <f t="shared" ref="I28" si="8">SUM(I29:I30)</f>
        <v>157000</v>
      </c>
      <c r="J28" s="114">
        <f t="shared" ref="J28" si="9">SUM(J29:J30)</f>
        <v>157000</v>
      </c>
      <c r="K28" s="292">
        <f>SUM(K29:K30)</f>
        <v>86043</v>
      </c>
      <c r="L28" s="200">
        <f>SUM(L29:L30)</f>
        <v>0</v>
      </c>
      <c r="M28" s="117">
        <f>SUM(M29:M30)</f>
        <v>0</v>
      </c>
      <c r="N28" s="303">
        <f>SUM(N29:N30)</f>
        <v>0</v>
      </c>
      <c r="O28" s="350">
        <f t="shared" si="2"/>
        <v>0</v>
      </c>
    </row>
    <row r="29" spans="2:15" ht="12.95" customHeight="1" x14ac:dyDescent="0.2">
      <c r="B29" s="9"/>
      <c r="C29" s="10"/>
      <c r="D29" s="10"/>
      <c r="E29" s="10"/>
      <c r="F29" s="83">
        <v>821200</v>
      </c>
      <c r="G29" s="95"/>
      <c r="H29" s="20" t="s">
        <v>14</v>
      </c>
      <c r="I29" s="115">
        <v>0</v>
      </c>
      <c r="J29" s="115">
        <v>0</v>
      </c>
      <c r="K29" s="110">
        <v>0</v>
      </c>
      <c r="L29" s="143"/>
      <c r="M29" s="115"/>
      <c r="N29" s="317">
        <f t="shared" ref="N29:N30" si="10">SUM(L29:M29)</f>
        <v>0</v>
      </c>
      <c r="O29" s="351" t="str">
        <f t="shared" si="2"/>
        <v/>
      </c>
    </row>
    <row r="30" spans="2:15" ht="12.95" customHeight="1" x14ac:dyDescent="0.2">
      <c r="B30" s="9"/>
      <c r="C30" s="10"/>
      <c r="D30" s="10"/>
      <c r="E30" s="10"/>
      <c r="F30" s="83">
        <v>821300</v>
      </c>
      <c r="G30" s="95"/>
      <c r="H30" s="20" t="s">
        <v>15</v>
      </c>
      <c r="I30" s="115">
        <v>157000</v>
      </c>
      <c r="J30" s="115">
        <v>157000</v>
      </c>
      <c r="K30" s="110">
        <v>86043</v>
      </c>
      <c r="L30" s="143"/>
      <c r="M30" s="115"/>
      <c r="N30" s="317">
        <f t="shared" si="10"/>
        <v>0</v>
      </c>
      <c r="O30" s="351">
        <f t="shared" si="2"/>
        <v>0</v>
      </c>
    </row>
    <row r="31" spans="2:15" ht="12.95" customHeight="1" x14ac:dyDescent="0.25">
      <c r="B31" s="9"/>
      <c r="C31" s="10"/>
      <c r="D31" s="10"/>
      <c r="E31" s="10"/>
      <c r="F31" s="83"/>
      <c r="G31" s="95"/>
      <c r="H31" s="20"/>
      <c r="I31" s="114"/>
      <c r="J31" s="114"/>
      <c r="K31" s="292"/>
      <c r="L31" s="200"/>
      <c r="M31" s="117"/>
      <c r="N31" s="303"/>
      <c r="O31" s="351" t="str">
        <f t="shared" si="2"/>
        <v/>
      </c>
    </row>
    <row r="32" spans="2:15" s="1" customFormat="1" ht="12.95" customHeight="1" x14ac:dyDescent="0.25">
      <c r="B32" s="11"/>
      <c r="C32" s="7"/>
      <c r="D32" s="7"/>
      <c r="E32" s="7"/>
      <c r="F32" s="82"/>
      <c r="G32" s="94"/>
      <c r="H32" s="21" t="s">
        <v>16</v>
      </c>
      <c r="I32" s="114">
        <v>20</v>
      </c>
      <c r="J32" s="114">
        <v>20</v>
      </c>
      <c r="K32" s="292">
        <v>20</v>
      </c>
      <c r="L32" s="200"/>
      <c r="M32" s="117"/>
      <c r="N32" s="303"/>
      <c r="O32" s="351"/>
    </row>
    <row r="33" spans="2:15" s="1" customFormat="1" ht="12.95" customHeight="1" x14ac:dyDescent="0.25">
      <c r="B33" s="11"/>
      <c r="C33" s="7"/>
      <c r="D33" s="7"/>
      <c r="E33" s="7"/>
      <c r="F33" s="82"/>
      <c r="G33" s="94"/>
      <c r="H33" s="7" t="s">
        <v>25</v>
      </c>
      <c r="I33" s="149">
        <f t="shared" ref="I33:J33" si="11">I8+I13+I16+I28</f>
        <v>1112890</v>
      </c>
      <c r="J33" s="13">
        <f t="shared" si="11"/>
        <v>1112890</v>
      </c>
      <c r="K33" s="80">
        <f t="shared" ref="K33" si="12">K8+K13+K16+K28</f>
        <v>528494</v>
      </c>
      <c r="L33" s="152">
        <f>L8+L13+L16+L28</f>
        <v>0</v>
      </c>
      <c r="M33" s="13">
        <f>M8+M13+M16+M28</f>
        <v>0</v>
      </c>
      <c r="N33" s="303">
        <f>N8+N13+N16+N28</f>
        <v>0</v>
      </c>
      <c r="O33" s="350">
        <f>IF(J33=0,"",N33/J33*100)</f>
        <v>0</v>
      </c>
    </row>
    <row r="34" spans="2:15" s="1" customFormat="1" ht="12.95" customHeight="1" x14ac:dyDescent="0.25">
      <c r="B34" s="11"/>
      <c r="C34" s="7"/>
      <c r="D34" s="7"/>
      <c r="E34" s="7"/>
      <c r="F34" s="82"/>
      <c r="G34" s="94"/>
      <c r="H34" s="7" t="s">
        <v>17</v>
      </c>
      <c r="I34" s="13">
        <f t="shared" ref="I34:K35" si="13">I33</f>
        <v>1112890</v>
      </c>
      <c r="J34" s="13">
        <f t="shared" si="13"/>
        <v>1112890</v>
      </c>
      <c r="K34" s="80">
        <f t="shared" si="13"/>
        <v>528494</v>
      </c>
      <c r="L34" s="152">
        <f t="shared" ref="L34:N35" si="14">L33</f>
        <v>0</v>
      </c>
      <c r="M34" s="13">
        <f t="shared" si="14"/>
        <v>0</v>
      </c>
      <c r="N34" s="303">
        <f t="shared" si="14"/>
        <v>0</v>
      </c>
      <c r="O34" s="350">
        <f>IF(J34=0,"",N34/J34*100)</f>
        <v>0</v>
      </c>
    </row>
    <row r="35" spans="2:15" s="1" customFormat="1" ht="12.95" customHeight="1" x14ac:dyDescent="0.25">
      <c r="B35" s="11"/>
      <c r="C35" s="7"/>
      <c r="D35" s="7"/>
      <c r="E35" s="7"/>
      <c r="F35" s="82"/>
      <c r="G35" s="94"/>
      <c r="H35" s="7" t="s">
        <v>18</v>
      </c>
      <c r="I35" s="13">
        <f t="shared" si="13"/>
        <v>1112890</v>
      </c>
      <c r="J35" s="13">
        <f t="shared" si="13"/>
        <v>1112890</v>
      </c>
      <c r="K35" s="80">
        <f t="shared" si="13"/>
        <v>528494</v>
      </c>
      <c r="L35" s="152">
        <f t="shared" si="14"/>
        <v>0</v>
      </c>
      <c r="M35" s="13">
        <f t="shared" si="14"/>
        <v>0</v>
      </c>
      <c r="N35" s="303">
        <f t="shared" si="14"/>
        <v>0</v>
      </c>
      <c r="O35" s="350">
        <f>IF(J35=0,"",N35/J35*100)</f>
        <v>0</v>
      </c>
    </row>
    <row r="36" spans="2:15" ht="12.95" customHeight="1" thickBot="1" x14ac:dyDescent="0.25">
      <c r="B36" s="14"/>
      <c r="C36" s="15"/>
      <c r="D36" s="15"/>
      <c r="E36" s="15"/>
      <c r="F36" s="84"/>
      <c r="G36" s="96"/>
      <c r="H36" s="15"/>
      <c r="I36" s="15"/>
      <c r="J36" s="15"/>
      <c r="K36" s="141"/>
      <c r="L36" s="14"/>
      <c r="M36" s="15"/>
      <c r="N36" s="305"/>
      <c r="O36" s="352"/>
    </row>
    <row r="37" spans="2:15" ht="12.95" customHeight="1" x14ac:dyDescent="0.2">
      <c r="F37" s="85"/>
      <c r="G37" s="97"/>
      <c r="L37" s="165"/>
      <c r="N37" s="125"/>
    </row>
    <row r="38" spans="2:15" ht="12.95" customHeight="1" x14ac:dyDescent="0.2">
      <c r="F38" s="85"/>
      <c r="G38" s="97"/>
      <c r="N38" s="125"/>
    </row>
    <row r="39" spans="2:15" ht="12.95" customHeight="1" x14ac:dyDescent="0.2">
      <c r="F39" s="85"/>
      <c r="G39" s="97"/>
      <c r="N39" s="125"/>
    </row>
    <row r="40" spans="2:15" ht="12.95" customHeight="1" x14ac:dyDescent="0.2">
      <c r="F40" s="85"/>
      <c r="G40" s="97"/>
      <c r="N40" s="125"/>
    </row>
    <row r="41" spans="2:15" ht="12.95" customHeight="1" x14ac:dyDescent="0.2">
      <c r="F41" s="85"/>
      <c r="G41" s="97"/>
      <c r="N41" s="125"/>
    </row>
    <row r="42" spans="2:15" ht="12.95" customHeight="1" x14ac:dyDescent="0.2">
      <c r="F42" s="85"/>
      <c r="G42" s="97"/>
      <c r="N42" s="125"/>
    </row>
    <row r="43" spans="2:15" ht="12.95" customHeight="1" x14ac:dyDescent="0.2">
      <c r="F43" s="85"/>
      <c r="G43" s="97"/>
      <c r="N43" s="125"/>
    </row>
    <row r="44" spans="2:15" ht="12.95" customHeight="1" x14ac:dyDescent="0.2">
      <c r="F44" s="85"/>
      <c r="G44" s="97"/>
      <c r="N44" s="125"/>
    </row>
    <row r="45" spans="2:15" ht="12.95" customHeight="1" x14ac:dyDescent="0.2">
      <c r="F45" s="85"/>
      <c r="G45" s="97"/>
      <c r="N45" s="125"/>
    </row>
    <row r="46" spans="2:15" ht="12.95" customHeight="1" x14ac:dyDescent="0.2">
      <c r="F46" s="85"/>
      <c r="G46" s="97"/>
      <c r="N46" s="125"/>
    </row>
    <row r="47" spans="2:15" ht="12.95" customHeight="1" x14ac:dyDescent="0.2">
      <c r="F47" s="85"/>
      <c r="G47" s="97"/>
      <c r="N47" s="125"/>
    </row>
    <row r="48" spans="2:15" ht="12.95" customHeight="1" x14ac:dyDescent="0.2">
      <c r="F48" s="85"/>
      <c r="G48" s="97"/>
      <c r="N48" s="125"/>
    </row>
    <row r="49" spans="6:14" ht="12.95" customHeight="1" x14ac:dyDescent="0.2">
      <c r="F49" s="85"/>
      <c r="G49" s="97"/>
      <c r="N49" s="125"/>
    </row>
    <row r="50" spans="6:14" ht="12.95" customHeight="1" x14ac:dyDescent="0.2">
      <c r="F50" s="85"/>
      <c r="G50" s="97"/>
      <c r="N50" s="125"/>
    </row>
    <row r="51" spans="6:14" ht="12.95" customHeight="1" x14ac:dyDescent="0.2">
      <c r="F51" s="85"/>
      <c r="G51" s="97"/>
      <c r="N51" s="125"/>
    </row>
    <row r="52" spans="6:14" ht="12.95" customHeight="1" x14ac:dyDescent="0.2">
      <c r="F52" s="85"/>
      <c r="G52" s="97"/>
      <c r="N52" s="125"/>
    </row>
    <row r="53" spans="6:14" ht="12.95" customHeight="1" x14ac:dyDescent="0.2">
      <c r="F53" s="85"/>
      <c r="G53" s="97"/>
      <c r="N53" s="125"/>
    </row>
    <row r="54" spans="6:14" ht="12.95" customHeight="1" x14ac:dyDescent="0.2">
      <c r="F54" s="85"/>
      <c r="G54" s="97"/>
      <c r="N54" s="125"/>
    </row>
    <row r="55" spans="6:14" ht="12.95" customHeight="1" x14ac:dyDescent="0.2">
      <c r="F55" s="85"/>
      <c r="G55" s="97"/>
      <c r="N55" s="125"/>
    </row>
    <row r="56" spans="6:14" ht="12.95" customHeight="1" x14ac:dyDescent="0.2">
      <c r="F56" s="85"/>
      <c r="G56" s="97"/>
      <c r="N56" s="125"/>
    </row>
    <row r="57" spans="6:14" ht="12.95" customHeight="1" x14ac:dyDescent="0.2">
      <c r="F57" s="85"/>
      <c r="G57" s="97"/>
      <c r="N57" s="125"/>
    </row>
    <row r="58" spans="6:14" ht="12.95" customHeight="1" x14ac:dyDescent="0.2">
      <c r="F58" s="85"/>
      <c r="G58" s="97"/>
      <c r="N58" s="125"/>
    </row>
    <row r="59" spans="6:14" ht="12.95" customHeight="1" x14ac:dyDescent="0.2">
      <c r="F59" s="85"/>
      <c r="G59" s="97"/>
      <c r="N59" s="125"/>
    </row>
    <row r="60" spans="6:14" ht="17.100000000000001" customHeight="1" x14ac:dyDescent="0.2">
      <c r="F60" s="85"/>
      <c r="G60" s="97"/>
      <c r="N60" s="125"/>
    </row>
    <row r="61" spans="6:14" ht="14.25" x14ac:dyDescent="0.2">
      <c r="F61" s="85"/>
      <c r="G61" s="97"/>
      <c r="N61" s="125"/>
    </row>
    <row r="62" spans="6:14" ht="14.25" x14ac:dyDescent="0.2">
      <c r="F62" s="85"/>
      <c r="G62" s="97"/>
      <c r="N62" s="125"/>
    </row>
    <row r="63" spans="6:14" ht="14.25" x14ac:dyDescent="0.2">
      <c r="F63" s="85"/>
      <c r="G63" s="97"/>
      <c r="N63" s="125"/>
    </row>
    <row r="64" spans="6:14" ht="14.25" x14ac:dyDescent="0.2">
      <c r="F64" s="85"/>
      <c r="G64" s="97"/>
      <c r="N64" s="125"/>
    </row>
    <row r="65" spans="6:14" ht="14.25" x14ac:dyDescent="0.2">
      <c r="F65" s="85"/>
      <c r="G65" s="97"/>
      <c r="N65" s="125"/>
    </row>
    <row r="66" spans="6:14" ht="14.25" x14ac:dyDescent="0.2">
      <c r="F66" s="85"/>
      <c r="G66" s="97"/>
      <c r="N66" s="125"/>
    </row>
    <row r="67" spans="6:14" ht="14.25" x14ac:dyDescent="0.2">
      <c r="F67" s="85"/>
      <c r="G67" s="97"/>
      <c r="N67" s="125"/>
    </row>
    <row r="68" spans="6:14" ht="14.25" x14ac:dyDescent="0.2">
      <c r="F68" s="85"/>
      <c r="G68" s="97"/>
      <c r="N68" s="125"/>
    </row>
    <row r="69" spans="6:14" ht="14.25" x14ac:dyDescent="0.2">
      <c r="F69" s="85"/>
      <c r="G69" s="97"/>
      <c r="N69" s="125"/>
    </row>
    <row r="70" spans="6:14" ht="14.25" x14ac:dyDescent="0.2">
      <c r="F70" s="85"/>
      <c r="G70" s="97"/>
      <c r="N70" s="125"/>
    </row>
    <row r="71" spans="6:14" ht="14.25" x14ac:dyDescent="0.2">
      <c r="F71" s="85"/>
      <c r="G71" s="97"/>
      <c r="N71" s="125"/>
    </row>
    <row r="72" spans="6:14" ht="14.25" x14ac:dyDescent="0.2">
      <c r="F72" s="85"/>
      <c r="G72" s="97"/>
      <c r="N72" s="125"/>
    </row>
    <row r="73" spans="6:14" ht="14.25" x14ac:dyDescent="0.2">
      <c r="F73" s="85"/>
      <c r="G73" s="97"/>
      <c r="N73" s="125"/>
    </row>
    <row r="74" spans="6:14" ht="14.25" x14ac:dyDescent="0.2">
      <c r="F74" s="85"/>
      <c r="G74" s="85"/>
      <c r="N74" s="125"/>
    </row>
    <row r="75" spans="6:14" ht="14.25" x14ac:dyDescent="0.2">
      <c r="F75" s="85"/>
      <c r="G75" s="85"/>
      <c r="N75" s="125"/>
    </row>
    <row r="76" spans="6:14" ht="14.25" x14ac:dyDescent="0.2">
      <c r="F76" s="85"/>
      <c r="G76" s="85"/>
      <c r="N76" s="125"/>
    </row>
    <row r="77" spans="6:14" ht="14.25" x14ac:dyDescent="0.2">
      <c r="F77" s="85"/>
      <c r="G77" s="85"/>
      <c r="N77" s="125"/>
    </row>
    <row r="78" spans="6:14" ht="14.25" x14ac:dyDescent="0.2">
      <c r="F78" s="85"/>
      <c r="G78" s="85"/>
      <c r="N78" s="125"/>
    </row>
    <row r="79" spans="6:14" ht="14.25" x14ac:dyDescent="0.2">
      <c r="F79" s="85"/>
      <c r="G79" s="85"/>
      <c r="N79" s="125"/>
    </row>
    <row r="80" spans="6:14" ht="14.25" x14ac:dyDescent="0.2">
      <c r="F80" s="85"/>
      <c r="G80" s="85"/>
      <c r="N80" s="125"/>
    </row>
    <row r="81" spans="6:14" ht="14.25" x14ac:dyDescent="0.2">
      <c r="F81" s="85"/>
      <c r="G81" s="85"/>
      <c r="N81" s="125"/>
    </row>
    <row r="82" spans="6:14" ht="14.25" x14ac:dyDescent="0.2">
      <c r="F82" s="85"/>
      <c r="G82" s="85"/>
      <c r="N82" s="125"/>
    </row>
    <row r="83" spans="6:14" ht="14.25" x14ac:dyDescent="0.2">
      <c r="F83" s="85"/>
      <c r="G83" s="85"/>
      <c r="N83" s="125"/>
    </row>
    <row r="84" spans="6:14" ht="14.25" x14ac:dyDescent="0.2">
      <c r="F84" s="85"/>
      <c r="G84" s="85"/>
      <c r="N84" s="125"/>
    </row>
    <row r="85" spans="6:14" ht="14.25" x14ac:dyDescent="0.2">
      <c r="F85" s="85"/>
      <c r="G85" s="85"/>
      <c r="N85" s="125"/>
    </row>
    <row r="86" spans="6:14" ht="14.25" x14ac:dyDescent="0.2">
      <c r="F86" s="85"/>
      <c r="G86" s="85"/>
      <c r="N86" s="125"/>
    </row>
    <row r="87" spans="6:14" ht="14.25" x14ac:dyDescent="0.2">
      <c r="F87" s="85"/>
      <c r="G87" s="85"/>
      <c r="N87" s="125"/>
    </row>
    <row r="88" spans="6:14" ht="14.25" x14ac:dyDescent="0.2">
      <c r="F88" s="85"/>
      <c r="G88" s="85"/>
      <c r="N88" s="125"/>
    </row>
    <row r="89" spans="6:14" ht="14.25" x14ac:dyDescent="0.2">
      <c r="F89" s="85"/>
      <c r="G89" s="85"/>
      <c r="N89" s="125"/>
    </row>
    <row r="90" spans="6:14" ht="14.25" x14ac:dyDescent="0.2">
      <c r="F90" s="85"/>
      <c r="G90" s="85"/>
      <c r="N90" s="125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B1:Q97"/>
  <sheetViews>
    <sheetView topLeftCell="A15" zoomScaleNormal="100" workbookViewId="0">
      <selection activeCell="J27" sqref="J27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" width="9.140625" style="8"/>
    <col min="17" max="17" width="9.5703125" style="8" bestFit="1" customWidth="1"/>
    <col min="18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36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37</v>
      </c>
      <c r="C7" s="6" t="s">
        <v>4</v>
      </c>
      <c r="D7" s="6" t="s">
        <v>5</v>
      </c>
      <c r="E7" s="173" t="s">
        <v>381</v>
      </c>
      <c r="F7" s="4"/>
      <c r="G7" s="4"/>
      <c r="H7" s="4"/>
      <c r="I7" s="148"/>
      <c r="J7" s="4"/>
      <c r="K7" s="43"/>
      <c r="L7" s="3"/>
      <c r="M7" s="4"/>
      <c r="N7" s="315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SUM(I9:I12)</f>
        <v>7553350</v>
      </c>
      <c r="J8" s="117">
        <f t="shared" ref="J8" si="1">SUM(J9:J12)</f>
        <v>7553350</v>
      </c>
      <c r="K8" s="113">
        <f>SUM(K9:K12)</f>
        <v>3596670</v>
      </c>
      <c r="L8" s="200">
        <f>SUM(L9:L12)</f>
        <v>0</v>
      </c>
      <c r="M8" s="117">
        <f>SUM(M9:M12)</f>
        <v>0</v>
      </c>
      <c r="N8" s="316">
        <f>SUM(N9:N12)</f>
        <v>0</v>
      </c>
      <c r="O8" s="350">
        <f t="shared" ref="O8:O32" si="2">IF(J8=0,"",N8/J8*100)</f>
        <v>0</v>
      </c>
      <c r="Q8" s="37"/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5">
        <v>6476910</v>
      </c>
      <c r="J9" s="115">
        <v>6476910</v>
      </c>
      <c r="K9" s="110">
        <v>3152557</v>
      </c>
      <c r="L9" s="143"/>
      <c r="M9" s="115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5">
        <v>1076440</v>
      </c>
      <c r="J10" s="115">
        <v>1076440</v>
      </c>
      <c r="K10" s="110">
        <v>444113</v>
      </c>
      <c r="L10" s="143"/>
      <c r="M10" s="115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">
      <c r="B12" s="9"/>
      <c r="C12" s="10"/>
      <c r="D12" s="10"/>
      <c r="E12" s="10"/>
      <c r="F12" s="83"/>
      <c r="G12" s="95"/>
      <c r="H12" s="20"/>
      <c r="I12" s="115"/>
      <c r="J12" s="115"/>
      <c r="K12" s="110"/>
      <c r="L12" s="143"/>
      <c r="M12" s="115"/>
      <c r="N12" s="317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>SUM(I14:I15)</f>
        <v>1039220</v>
      </c>
      <c r="J13" s="117">
        <f>SUM(J14:J15)</f>
        <v>1039220</v>
      </c>
      <c r="K13" s="113">
        <f t="shared" ref="K13" si="4">SUM(K14:K15)</f>
        <v>482954</v>
      </c>
      <c r="L13" s="200">
        <f t="shared" ref="L13:N13" si="5">SUM(L14:L15)</f>
        <v>0</v>
      </c>
      <c r="M13" s="117">
        <f t="shared" si="5"/>
        <v>0</v>
      </c>
      <c r="N13" s="316">
        <f t="shared" si="5"/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5">
        <v>1029220</v>
      </c>
      <c r="J14" s="115">
        <v>1029220</v>
      </c>
      <c r="K14" s="110">
        <v>482954</v>
      </c>
      <c r="L14" s="143"/>
      <c r="M14" s="115"/>
      <c r="N14" s="317">
        <f>SUM(L14:M14)</f>
        <v>0</v>
      </c>
      <c r="O14" s="351">
        <f t="shared" si="2"/>
        <v>0</v>
      </c>
    </row>
    <row r="15" spans="2:17" ht="12.95" customHeight="1" x14ac:dyDescent="0.2">
      <c r="B15" s="9"/>
      <c r="C15" s="10"/>
      <c r="D15" s="10"/>
      <c r="E15" s="10"/>
      <c r="F15" s="83">
        <v>612100</v>
      </c>
      <c r="G15" s="95" t="s">
        <v>479</v>
      </c>
      <c r="H15" s="181" t="s">
        <v>453</v>
      </c>
      <c r="I15" s="115">
        <v>10000</v>
      </c>
      <c r="J15" s="115">
        <v>10000</v>
      </c>
      <c r="K15" s="110">
        <v>0</v>
      </c>
      <c r="L15" s="143"/>
      <c r="M15" s="115"/>
      <c r="N15" s="317">
        <f>SUM(L15:M15)</f>
        <v>0</v>
      </c>
      <c r="O15" s="351">
        <f t="shared" ref="O15" si="6">IF(J15=0,"",N15/J15*100)</f>
        <v>0</v>
      </c>
    </row>
    <row r="16" spans="2:17" ht="12.95" customHeight="1" x14ac:dyDescent="0.2">
      <c r="B16" s="9"/>
      <c r="C16" s="10"/>
      <c r="D16" s="10"/>
      <c r="E16" s="10"/>
      <c r="F16" s="83"/>
      <c r="G16" s="95"/>
      <c r="H16" s="20"/>
      <c r="I16" s="115"/>
      <c r="J16" s="115"/>
      <c r="K16" s="110"/>
      <c r="L16" s="143"/>
      <c r="M16" s="115"/>
      <c r="N16" s="304"/>
      <c r="O16" s="351" t="str">
        <f t="shared" si="2"/>
        <v/>
      </c>
    </row>
    <row r="17" spans="2:16" s="1" customFormat="1" ht="12.95" customHeight="1" x14ac:dyDescent="0.25">
      <c r="B17" s="11"/>
      <c r="C17" s="7"/>
      <c r="D17" s="7"/>
      <c r="E17" s="7"/>
      <c r="F17" s="82">
        <v>613000</v>
      </c>
      <c r="G17" s="94"/>
      <c r="H17" s="21" t="s">
        <v>60</v>
      </c>
      <c r="I17" s="117">
        <f t="shared" ref="I17:N17" si="7">SUM(I18:I27)</f>
        <v>951500</v>
      </c>
      <c r="J17" s="117">
        <f t="shared" ref="J17" si="8">SUM(J18:J27)</f>
        <v>951500</v>
      </c>
      <c r="K17" s="113">
        <f t="shared" si="7"/>
        <v>337091</v>
      </c>
      <c r="L17" s="200">
        <f t="shared" si="7"/>
        <v>0</v>
      </c>
      <c r="M17" s="117">
        <f t="shared" si="7"/>
        <v>0</v>
      </c>
      <c r="N17" s="303">
        <f t="shared" si="7"/>
        <v>0</v>
      </c>
      <c r="O17" s="350">
        <f t="shared" si="2"/>
        <v>0</v>
      </c>
    </row>
    <row r="18" spans="2:16" ht="12.95" customHeight="1" x14ac:dyDescent="0.2">
      <c r="B18" s="9"/>
      <c r="C18" s="10"/>
      <c r="D18" s="10"/>
      <c r="E18" s="10"/>
      <c r="F18" s="83">
        <v>613100</v>
      </c>
      <c r="G18" s="95"/>
      <c r="H18" s="20" t="s">
        <v>7</v>
      </c>
      <c r="I18" s="115">
        <v>12000</v>
      </c>
      <c r="J18" s="115">
        <v>12000</v>
      </c>
      <c r="K18" s="110">
        <v>4110</v>
      </c>
      <c r="L18" s="143"/>
      <c r="M18" s="115"/>
      <c r="N18" s="317">
        <f t="shared" ref="N18:N27" si="9">SUM(L18:M18)</f>
        <v>0</v>
      </c>
      <c r="O18" s="351">
        <f t="shared" si="2"/>
        <v>0</v>
      </c>
    </row>
    <row r="19" spans="2:16" ht="12.95" customHeight="1" x14ac:dyDescent="0.2">
      <c r="B19" s="9"/>
      <c r="C19" s="10"/>
      <c r="D19" s="10"/>
      <c r="E19" s="10"/>
      <c r="F19" s="83">
        <v>613200</v>
      </c>
      <c r="G19" s="95"/>
      <c r="H19" s="20" t="s">
        <v>8</v>
      </c>
      <c r="I19" s="115">
        <v>95000</v>
      </c>
      <c r="J19" s="115">
        <v>95000</v>
      </c>
      <c r="K19" s="110">
        <v>44810</v>
      </c>
      <c r="L19" s="143"/>
      <c r="M19" s="115"/>
      <c r="N19" s="317">
        <f t="shared" si="9"/>
        <v>0</v>
      </c>
      <c r="O19" s="351">
        <f t="shared" si="2"/>
        <v>0</v>
      </c>
    </row>
    <row r="20" spans="2:16" ht="12.95" customHeight="1" x14ac:dyDescent="0.2">
      <c r="B20" s="9"/>
      <c r="C20" s="10"/>
      <c r="D20" s="10"/>
      <c r="E20" s="10"/>
      <c r="F20" s="83">
        <v>613300</v>
      </c>
      <c r="G20" s="95"/>
      <c r="H20" s="20" t="s">
        <v>82</v>
      </c>
      <c r="I20" s="115">
        <v>85000</v>
      </c>
      <c r="J20" s="115">
        <v>85000</v>
      </c>
      <c r="K20" s="110">
        <v>41249</v>
      </c>
      <c r="L20" s="143"/>
      <c r="M20" s="115"/>
      <c r="N20" s="317">
        <f t="shared" si="9"/>
        <v>0</v>
      </c>
      <c r="O20" s="351">
        <f t="shared" si="2"/>
        <v>0</v>
      </c>
    </row>
    <row r="21" spans="2:16" ht="12.95" customHeight="1" x14ac:dyDescent="0.2">
      <c r="B21" s="9"/>
      <c r="C21" s="10"/>
      <c r="D21" s="10"/>
      <c r="E21" s="10"/>
      <c r="F21" s="83">
        <v>613400</v>
      </c>
      <c r="G21" s="95"/>
      <c r="H21" s="20" t="s">
        <v>61</v>
      </c>
      <c r="I21" s="115">
        <v>220000</v>
      </c>
      <c r="J21" s="115">
        <v>220000</v>
      </c>
      <c r="K21" s="110">
        <v>47428</v>
      </c>
      <c r="L21" s="143"/>
      <c r="M21" s="115"/>
      <c r="N21" s="317">
        <f t="shared" si="9"/>
        <v>0</v>
      </c>
      <c r="O21" s="351">
        <f t="shared" si="2"/>
        <v>0</v>
      </c>
    </row>
    <row r="22" spans="2:16" ht="12.95" customHeight="1" x14ac:dyDescent="0.2">
      <c r="B22" s="9"/>
      <c r="C22" s="10"/>
      <c r="D22" s="10"/>
      <c r="E22" s="10"/>
      <c r="F22" s="83">
        <v>613500</v>
      </c>
      <c r="G22" s="95"/>
      <c r="H22" s="20" t="s">
        <v>9</v>
      </c>
      <c r="I22" s="115">
        <v>180000</v>
      </c>
      <c r="J22" s="115">
        <v>160000</v>
      </c>
      <c r="K22" s="110">
        <v>65674</v>
      </c>
      <c r="L22" s="143"/>
      <c r="M22" s="115"/>
      <c r="N22" s="317">
        <f t="shared" si="9"/>
        <v>0</v>
      </c>
      <c r="O22" s="351">
        <f t="shared" si="2"/>
        <v>0</v>
      </c>
    </row>
    <row r="23" spans="2:16" ht="12.95" customHeight="1" x14ac:dyDescent="0.2">
      <c r="B23" s="9"/>
      <c r="C23" s="10"/>
      <c r="D23" s="10"/>
      <c r="E23" s="10"/>
      <c r="F23" s="83">
        <v>613600</v>
      </c>
      <c r="G23" s="95"/>
      <c r="H23" s="20" t="s">
        <v>83</v>
      </c>
      <c r="I23" s="115">
        <v>4500</v>
      </c>
      <c r="J23" s="115">
        <v>2250</v>
      </c>
      <c r="K23" s="110">
        <v>2250</v>
      </c>
      <c r="L23" s="143"/>
      <c r="M23" s="115"/>
      <c r="N23" s="317">
        <f t="shared" si="9"/>
        <v>0</v>
      </c>
      <c r="O23" s="351">
        <f t="shared" si="2"/>
        <v>0</v>
      </c>
    </row>
    <row r="24" spans="2:16" ht="12.95" customHeight="1" x14ac:dyDescent="0.2">
      <c r="B24" s="9"/>
      <c r="C24" s="10"/>
      <c r="D24" s="10"/>
      <c r="E24" s="10"/>
      <c r="F24" s="83">
        <v>613700</v>
      </c>
      <c r="G24" s="95"/>
      <c r="H24" s="20" t="s">
        <v>10</v>
      </c>
      <c r="I24" s="115">
        <v>125000</v>
      </c>
      <c r="J24" s="115">
        <v>105000</v>
      </c>
      <c r="K24" s="110">
        <v>43337</v>
      </c>
      <c r="L24" s="143"/>
      <c r="M24" s="115"/>
      <c r="N24" s="317">
        <f t="shared" si="9"/>
        <v>0</v>
      </c>
      <c r="O24" s="351">
        <f t="shared" si="2"/>
        <v>0</v>
      </c>
    </row>
    <row r="25" spans="2:16" ht="12.95" customHeight="1" x14ac:dyDescent="0.2">
      <c r="B25" s="9"/>
      <c r="C25" s="10"/>
      <c r="D25" s="10"/>
      <c r="E25" s="10"/>
      <c r="F25" s="83">
        <v>613800</v>
      </c>
      <c r="G25" s="95"/>
      <c r="H25" s="20" t="s">
        <v>62</v>
      </c>
      <c r="I25" s="115">
        <v>30000</v>
      </c>
      <c r="J25" s="115">
        <v>30000</v>
      </c>
      <c r="K25" s="110">
        <v>14318</v>
      </c>
      <c r="L25" s="143"/>
      <c r="M25" s="115"/>
      <c r="N25" s="317">
        <f t="shared" si="9"/>
        <v>0</v>
      </c>
      <c r="O25" s="351">
        <f t="shared" si="2"/>
        <v>0</v>
      </c>
    </row>
    <row r="26" spans="2:16" ht="12.95" customHeight="1" x14ac:dyDescent="0.2">
      <c r="B26" s="9"/>
      <c r="C26" s="10"/>
      <c r="D26" s="10"/>
      <c r="E26" s="10"/>
      <c r="F26" s="83">
        <v>613900</v>
      </c>
      <c r="G26" s="95"/>
      <c r="H26" s="20" t="s">
        <v>63</v>
      </c>
      <c r="I26" s="115">
        <v>200000</v>
      </c>
      <c r="J26" s="115">
        <v>242250</v>
      </c>
      <c r="K26" s="110">
        <v>73915</v>
      </c>
      <c r="L26" s="143"/>
      <c r="M26" s="115"/>
      <c r="N26" s="317">
        <f t="shared" si="9"/>
        <v>0</v>
      </c>
      <c r="O26" s="351">
        <f t="shared" si="2"/>
        <v>0</v>
      </c>
    </row>
    <row r="27" spans="2:16" ht="12.95" customHeight="1" x14ac:dyDescent="0.2">
      <c r="B27" s="9"/>
      <c r="C27" s="10"/>
      <c r="D27" s="10"/>
      <c r="E27" s="10"/>
      <c r="F27" s="83">
        <v>613900</v>
      </c>
      <c r="G27" s="95"/>
      <c r="H27" s="184" t="s">
        <v>246</v>
      </c>
      <c r="I27" s="118">
        <v>0</v>
      </c>
      <c r="J27" s="118">
        <v>0</v>
      </c>
      <c r="K27" s="112">
        <v>0</v>
      </c>
      <c r="L27" s="144"/>
      <c r="M27" s="118"/>
      <c r="N27" s="317">
        <f t="shared" si="9"/>
        <v>0</v>
      </c>
      <c r="O27" s="351" t="str">
        <f t="shared" si="2"/>
        <v/>
      </c>
      <c r="P27" s="36"/>
    </row>
    <row r="28" spans="2:16" s="1" customFormat="1" ht="12.95" customHeight="1" x14ac:dyDescent="0.2">
      <c r="B28" s="11"/>
      <c r="C28" s="7"/>
      <c r="D28" s="7"/>
      <c r="E28" s="172"/>
      <c r="F28" s="91"/>
      <c r="G28" s="104"/>
      <c r="H28" s="21"/>
      <c r="I28" s="115"/>
      <c r="J28" s="115"/>
      <c r="K28" s="110"/>
      <c r="L28" s="143"/>
      <c r="M28" s="115"/>
      <c r="N28" s="304"/>
      <c r="O28" s="351" t="str">
        <f t="shared" si="2"/>
        <v/>
      </c>
    </row>
    <row r="29" spans="2:16" s="1" customFormat="1" ht="12.95" customHeight="1" x14ac:dyDescent="0.25">
      <c r="B29" s="11"/>
      <c r="C29" s="7"/>
      <c r="D29" s="7"/>
      <c r="E29" s="7"/>
      <c r="F29" s="82">
        <v>821000</v>
      </c>
      <c r="G29" s="94"/>
      <c r="H29" s="21" t="s">
        <v>13</v>
      </c>
      <c r="I29" s="117">
        <f t="shared" ref="I29:N29" si="10">SUM(I30:I31)</f>
        <v>117000</v>
      </c>
      <c r="J29" s="117">
        <f t="shared" ref="J29" si="11">SUM(J30:J31)</f>
        <v>117000</v>
      </c>
      <c r="K29" s="113">
        <f t="shared" si="10"/>
        <v>62576</v>
      </c>
      <c r="L29" s="200">
        <f t="shared" si="10"/>
        <v>0</v>
      </c>
      <c r="M29" s="117">
        <f t="shared" si="10"/>
        <v>0</v>
      </c>
      <c r="N29" s="303">
        <f t="shared" si="10"/>
        <v>0</v>
      </c>
      <c r="O29" s="350">
        <f t="shared" si="2"/>
        <v>0</v>
      </c>
    </row>
    <row r="30" spans="2:16" ht="12.95" customHeight="1" x14ac:dyDescent="0.2">
      <c r="B30" s="9"/>
      <c r="C30" s="10"/>
      <c r="D30" s="10"/>
      <c r="E30" s="10"/>
      <c r="F30" s="83">
        <v>821200</v>
      </c>
      <c r="G30" s="95"/>
      <c r="H30" s="20" t="s">
        <v>14</v>
      </c>
      <c r="I30" s="115">
        <v>10000</v>
      </c>
      <c r="J30" s="115">
        <v>10000</v>
      </c>
      <c r="K30" s="110">
        <v>0</v>
      </c>
      <c r="L30" s="143"/>
      <c r="M30" s="115"/>
      <c r="N30" s="317">
        <f t="shared" ref="N30:N31" si="12">SUM(L30:M30)</f>
        <v>0</v>
      </c>
      <c r="O30" s="351">
        <f t="shared" si="2"/>
        <v>0</v>
      </c>
    </row>
    <row r="31" spans="2:16" ht="12.95" customHeight="1" x14ac:dyDescent="0.2">
      <c r="B31" s="9"/>
      <c r="C31" s="10"/>
      <c r="D31" s="10"/>
      <c r="E31" s="10"/>
      <c r="F31" s="83">
        <v>821300</v>
      </c>
      <c r="G31" s="95"/>
      <c r="H31" s="20" t="s">
        <v>15</v>
      </c>
      <c r="I31" s="115">
        <v>107000</v>
      </c>
      <c r="J31" s="115">
        <v>107000</v>
      </c>
      <c r="K31" s="110">
        <v>62576</v>
      </c>
      <c r="L31" s="143"/>
      <c r="M31" s="115"/>
      <c r="N31" s="317">
        <f t="shared" si="12"/>
        <v>0</v>
      </c>
      <c r="O31" s="351">
        <f t="shared" si="2"/>
        <v>0</v>
      </c>
    </row>
    <row r="32" spans="2:16" ht="12.95" customHeight="1" x14ac:dyDescent="0.25">
      <c r="B32" s="9"/>
      <c r="C32" s="10"/>
      <c r="D32" s="10"/>
      <c r="E32" s="10"/>
      <c r="F32" s="83"/>
      <c r="G32" s="95"/>
      <c r="H32" s="20"/>
      <c r="I32" s="117"/>
      <c r="J32" s="117"/>
      <c r="K32" s="113"/>
      <c r="L32" s="200"/>
      <c r="M32" s="117"/>
      <c r="N32" s="303"/>
      <c r="O32" s="351" t="str">
        <f t="shared" si="2"/>
        <v/>
      </c>
    </row>
    <row r="33" spans="2:15" s="1" customFormat="1" ht="12.95" customHeight="1" x14ac:dyDescent="0.25">
      <c r="B33" s="11"/>
      <c r="C33" s="7"/>
      <c r="D33" s="7"/>
      <c r="E33" s="7"/>
      <c r="F33" s="82"/>
      <c r="G33" s="94"/>
      <c r="H33" s="21" t="s">
        <v>16</v>
      </c>
      <c r="I33" s="158" t="s">
        <v>541</v>
      </c>
      <c r="J33" s="158" t="s">
        <v>541</v>
      </c>
      <c r="K33" s="203" t="s">
        <v>570</v>
      </c>
      <c r="L33" s="202"/>
      <c r="M33" s="158"/>
      <c r="N33" s="302"/>
      <c r="O33" s="351"/>
    </row>
    <row r="34" spans="2:15" s="1" customFormat="1" ht="12.95" customHeight="1" x14ac:dyDescent="0.25">
      <c r="B34" s="11"/>
      <c r="C34" s="7"/>
      <c r="D34" s="7"/>
      <c r="E34" s="7"/>
      <c r="F34" s="82"/>
      <c r="G34" s="94"/>
      <c r="H34" s="7" t="s">
        <v>25</v>
      </c>
      <c r="I34" s="149">
        <f t="shared" ref="I34:N34" si="13">I8+I13+I17+I29</f>
        <v>9661070</v>
      </c>
      <c r="J34" s="13">
        <f t="shared" si="13"/>
        <v>9661070</v>
      </c>
      <c r="K34" s="80">
        <f t="shared" ref="K34" si="14">K8+K13+K17+K29</f>
        <v>4479291</v>
      </c>
      <c r="L34" s="152">
        <f t="shared" si="13"/>
        <v>0</v>
      </c>
      <c r="M34" s="13">
        <f t="shared" si="13"/>
        <v>0</v>
      </c>
      <c r="N34" s="303">
        <f t="shared" si="13"/>
        <v>0</v>
      </c>
      <c r="O34" s="350">
        <f>IF(J34=0,"",N34/J34*100)</f>
        <v>0</v>
      </c>
    </row>
    <row r="35" spans="2:15" s="1" customFormat="1" ht="12.95" customHeight="1" x14ac:dyDescent="0.25">
      <c r="B35" s="11"/>
      <c r="C35" s="7"/>
      <c r="D35" s="7"/>
      <c r="E35" s="7"/>
      <c r="F35" s="82"/>
      <c r="G35" s="94"/>
      <c r="H35" s="7" t="s">
        <v>17</v>
      </c>
      <c r="I35" s="149">
        <f t="shared" ref="I35:K36" si="15">I34</f>
        <v>9661070</v>
      </c>
      <c r="J35" s="13">
        <f t="shared" si="15"/>
        <v>9661070</v>
      </c>
      <c r="K35" s="80">
        <f t="shared" si="15"/>
        <v>4479291</v>
      </c>
      <c r="L35" s="152">
        <f t="shared" ref="L35:N36" si="16">L34</f>
        <v>0</v>
      </c>
      <c r="M35" s="13">
        <f t="shared" si="16"/>
        <v>0</v>
      </c>
      <c r="N35" s="303">
        <f t="shared" si="16"/>
        <v>0</v>
      </c>
      <c r="O35" s="350">
        <f>IF(J35=0,"",N35/J35*100)</f>
        <v>0</v>
      </c>
    </row>
    <row r="36" spans="2:15" s="1" customFormat="1" ht="12.95" customHeight="1" x14ac:dyDescent="0.25">
      <c r="B36" s="11"/>
      <c r="C36" s="7"/>
      <c r="D36" s="7"/>
      <c r="E36" s="7"/>
      <c r="F36" s="82"/>
      <c r="G36" s="94"/>
      <c r="H36" s="7" t="s">
        <v>18</v>
      </c>
      <c r="I36" s="13">
        <f t="shared" si="15"/>
        <v>9661070</v>
      </c>
      <c r="J36" s="13">
        <f t="shared" si="15"/>
        <v>9661070</v>
      </c>
      <c r="K36" s="80">
        <f t="shared" si="15"/>
        <v>4479291</v>
      </c>
      <c r="L36" s="152">
        <f t="shared" si="16"/>
        <v>0</v>
      </c>
      <c r="M36" s="13">
        <f t="shared" si="16"/>
        <v>0</v>
      </c>
      <c r="N36" s="303">
        <f t="shared" si="16"/>
        <v>0</v>
      </c>
      <c r="O36" s="350">
        <f>IF(J36=0,"",N36/J36*100)</f>
        <v>0</v>
      </c>
    </row>
    <row r="37" spans="2:15" ht="12.95" customHeight="1" thickBot="1" x14ac:dyDescent="0.25">
      <c r="B37" s="14"/>
      <c r="C37" s="15"/>
      <c r="D37" s="15"/>
      <c r="E37" s="15"/>
      <c r="F37" s="84"/>
      <c r="G37" s="96"/>
      <c r="H37" s="15"/>
      <c r="I37" s="15"/>
      <c r="J37" s="15"/>
      <c r="K37" s="141"/>
      <c r="L37" s="14"/>
      <c r="M37" s="15"/>
      <c r="N37" s="305"/>
      <c r="O37" s="352"/>
    </row>
    <row r="38" spans="2:15" ht="12.95" customHeight="1" x14ac:dyDescent="0.2">
      <c r="F38" s="85"/>
      <c r="G38" s="97"/>
      <c r="L38" s="164"/>
      <c r="N38" s="125"/>
    </row>
    <row r="39" spans="2:15" ht="12.95" customHeight="1" x14ac:dyDescent="0.2">
      <c r="F39" s="85"/>
      <c r="G39" s="97"/>
      <c r="N39" s="126"/>
    </row>
    <row r="40" spans="2:15" ht="12.95" customHeight="1" x14ac:dyDescent="0.2">
      <c r="F40" s="85"/>
      <c r="G40" s="97"/>
      <c r="N40" s="125"/>
    </row>
    <row r="41" spans="2:15" ht="12.95" customHeight="1" x14ac:dyDescent="0.2">
      <c r="F41" s="85"/>
      <c r="G41" s="97"/>
      <c r="N41" s="125"/>
    </row>
    <row r="42" spans="2:15" ht="12.95" customHeight="1" x14ac:dyDescent="0.2">
      <c r="F42" s="85"/>
      <c r="G42" s="97"/>
      <c r="N42" s="125"/>
    </row>
    <row r="43" spans="2:15" ht="12.95" customHeight="1" x14ac:dyDescent="0.2">
      <c r="F43" s="85"/>
      <c r="G43" s="97"/>
      <c r="N43" s="125"/>
    </row>
    <row r="44" spans="2:15" ht="12.95" customHeight="1" x14ac:dyDescent="0.2">
      <c r="F44" s="85"/>
      <c r="G44" s="97"/>
      <c r="N44" s="125"/>
    </row>
    <row r="45" spans="2:15" ht="12.95" customHeight="1" x14ac:dyDescent="0.2">
      <c r="F45" s="85"/>
      <c r="G45" s="97"/>
      <c r="N45" s="125"/>
    </row>
    <row r="46" spans="2:15" ht="12.95" customHeight="1" x14ac:dyDescent="0.2">
      <c r="F46" s="85"/>
      <c r="G46" s="97"/>
      <c r="N46" s="125"/>
    </row>
    <row r="47" spans="2:15" ht="12.95" customHeight="1" x14ac:dyDescent="0.2">
      <c r="F47" s="85"/>
      <c r="G47" s="97"/>
      <c r="N47" s="125"/>
    </row>
    <row r="48" spans="2:15" ht="12.95" customHeight="1" x14ac:dyDescent="0.2">
      <c r="F48" s="85"/>
      <c r="G48" s="97"/>
      <c r="N48" s="125"/>
    </row>
    <row r="49" spans="6:14" ht="12.95" customHeight="1" x14ac:dyDescent="0.2">
      <c r="F49" s="85"/>
      <c r="G49" s="97"/>
      <c r="N49" s="125"/>
    </row>
    <row r="50" spans="6:14" ht="12.95" customHeight="1" x14ac:dyDescent="0.2">
      <c r="F50" s="85"/>
      <c r="G50" s="97"/>
      <c r="N50" s="125"/>
    </row>
    <row r="51" spans="6:14" ht="12.95" customHeight="1" x14ac:dyDescent="0.2">
      <c r="F51" s="85"/>
      <c r="G51" s="97"/>
      <c r="N51" s="125"/>
    </row>
    <row r="52" spans="6:14" ht="12.95" customHeight="1" x14ac:dyDescent="0.2">
      <c r="F52" s="85"/>
      <c r="G52" s="97"/>
      <c r="N52" s="125"/>
    </row>
    <row r="53" spans="6:14" ht="12.95" customHeight="1" x14ac:dyDescent="0.2">
      <c r="F53" s="85"/>
      <c r="G53" s="97"/>
      <c r="N53" s="125"/>
    </row>
    <row r="54" spans="6:14" ht="12.95" customHeight="1" x14ac:dyDescent="0.2">
      <c r="F54" s="85"/>
      <c r="G54" s="97"/>
      <c r="N54" s="125"/>
    </row>
    <row r="55" spans="6:14" ht="12.95" customHeight="1" x14ac:dyDescent="0.2">
      <c r="F55" s="85"/>
      <c r="G55" s="97"/>
      <c r="N55" s="125"/>
    </row>
    <row r="56" spans="6:14" ht="12.95" customHeight="1" x14ac:dyDescent="0.2">
      <c r="F56" s="85"/>
      <c r="G56" s="97"/>
      <c r="N56" s="125"/>
    </row>
    <row r="57" spans="6:14" ht="12.95" customHeight="1" x14ac:dyDescent="0.2">
      <c r="F57" s="85"/>
      <c r="G57" s="97"/>
      <c r="N57" s="125"/>
    </row>
    <row r="58" spans="6:14" ht="12.95" customHeight="1" x14ac:dyDescent="0.2">
      <c r="F58" s="85"/>
      <c r="G58" s="97"/>
      <c r="N58" s="125"/>
    </row>
    <row r="59" spans="6:14" ht="12.95" customHeight="1" x14ac:dyDescent="0.2">
      <c r="F59" s="85"/>
      <c r="G59" s="97"/>
      <c r="N59" s="125"/>
    </row>
    <row r="60" spans="6:14" ht="12.95" customHeight="1" x14ac:dyDescent="0.2">
      <c r="F60" s="85"/>
      <c r="G60" s="97"/>
      <c r="N60" s="125"/>
    </row>
    <row r="61" spans="6:14" ht="17.100000000000001" customHeight="1" x14ac:dyDescent="0.2">
      <c r="F61" s="85"/>
      <c r="G61" s="97"/>
      <c r="N61" s="125"/>
    </row>
    <row r="62" spans="6:14" ht="14.25" x14ac:dyDescent="0.2">
      <c r="F62" s="85"/>
      <c r="G62" s="97"/>
      <c r="N62" s="125"/>
    </row>
    <row r="63" spans="6:14" ht="14.25" x14ac:dyDescent="0.2">
      <c r="F63" s="85"/>
      <c r="G63" s="97"/>
      <c r="N63" s="125"/>
    </row>
    <row r="64" spans="6:14" ht="14.25" x14ac:dyDescent="0.2">
      <c r="F64" s="85"/>
      <c r="G64" s="97"/>
      <c r="N64" s="125"/>
    </row>
    <row r="65" spans="6:14" ht="14.25" x14ac:dyDescent="0.2">
      <c r="F65" s="85"/>
      <c r="G65" s="97"/>
      <c r="N65" s="125"/>
    </row>
    <row r="66" spans="6:14" ht="14.25" x14ac:dyDescent="0.2">
      <c r="F66" s="85"/>
      <c r="G66" s="97"/>
      <c r="N66" s="125"/>
    </row>
    <row r="67" spans="6:14" ht="14.25" x14ac:dyDescent="0.2">
      <c r="F67" s="85"/>
      <c r="G67" s="97"/>
      <c r="N67" s="125"/>
    </row>
    <row r="68" spans="6:14" ht="14.25" x14ac:dyDescent="0.2">
      <c r="F68" s="85"/>
      <c r="G68" s="97"/>
      <c r="N68" s="125"/>
    </row>
    <row r="69" spans="6:14" ht="14.25" x14ac:dyDescent="0.2">
      <c r="F69" s="85"/>
      <c r="G69" s="97"/>
      <c r="N69" s="125"/>
    </row>
    <row r="70" spans="6:14" ht="14.25" x14ac:dyDescent="0.2">
      <c r="F70" s="85"/>
      <c r="G70" s="97"/>
      <c r="N70" s="125"/>
    </row>
    <row r="71" spans="6:14" ht="14.25" x14ac:dyDescent="0.2">
      <c r="F71" s="85"/>
      <c r="G71" s="97"/>
      <c r="N71" s="125"/>
    </row>
    <row r="72" spans="6:14" ht="14.25" x14ac:dyDescent="0.2">
      <c r="F72" s="85"/>
      <c r="G72" s="97"/>
      <c r="N72" s="125"/>
    </row>
    <row r="73" spans="6:14" ht="14.25" x14ac:dyDescent="0.2">
      <c r="F73" s="85"/>
      <c r="G73" s="97"/>
      <c r="N73" s="125"/>
    </row>
    <row r="74" spans="6:14" ht="14.25" x14ac:dyDescent="0.2">
      <c r="F74" s="85"/>
      <c r="G74" s="97"/>
      <c r="N74" s="125"/>
    </row>
    <row r="75" spans="6:14" ht="14.25" x14ac:dyDescent="0.2">
      <c r="F75" s="85"/>
      <c r="G75" s="85"/>
      <c r="N75" s="125"/>
    </row>
    <row r="76" spans="6:14" ht="14.25" x14ac:dyDescent="0.2">
      <c r="F76" s="85"/>
      <c r="G76" s="85"/>
      <c r="N76" s="125"/>
    </row>
    <row r="77" spans="6:14" ht="14.25" x14ac:dyDescent="0.2">
      <c r="F77" s="85"/>
      <c r="G77" s="85"/>
      <c r="N77" s="125"/>
    </row>
    <row r="78" spans="6:14" ht="14.25" x14ac:dyDescent="0.2">
      <c r="F78" s="85"/>
      <c r="G78" s="85"/>
      <c r="N78" s="125"/>
    </row>
    <row r="79" spans="6:14" ht="14.25" x14ac:dyDescent="0.2">
      <c r="F79" s="85"/>
      <c r="G79" s="85"/>
      <c r="N79" s="125"/>
    </row>
    <row r="80" spans="6:14" ht="14.25" x14ac:dyDescent="0.2">
      <c r="F80" s="85"/>
      <c r="G80" s="85"/>
      <c r="N80" s="125"/>
    </row>
    <row r="81" spans="6:14" ht="14.25" x14ac:dyDescent="0.2">
      <c r="F81" s="85"/>
      <c r="G81" s="85"/>
      <c r="N81" s="125"/>
    </row>
    <row r="82" spans="6:14" ht="14.25" x14ac:dyDescent="0.2">
      <c r="F82" s="85"/>
      <c r="G82" s="85"/>
      <c r="N82" s="125"/>
    </row>
    <row r="83" spans="6:14" ht="14.25" x14ac:dyDescent="0.2">
      <c r="F83" s="85"/>
      <c r="G83" s="85"/>
      <c r="N83" s="125"/>
    </row>
    <row r="84" spans="6:14" ht="14.25" x14ac:dyDescent="0.2">
      <c r="F84" s="85"/>
      <c r="G84" s="85"/>
      <c r="N84" s="125"/>
    </row>
    <row r="85" spans="6:14" ht="14.25" x14ac:dyDescent="0.2">
      <c r="F85" s="85"/>
      <c r="G85" s="85"/>
      <c r="N85" s="125"/>
    </row>
    <row r="86" spans="6:14" ht="14.25" x14ac:dyDescent="0.2">
      <c r="F86" s="85"/>
      <c r="G86" s="85"/>
      <c r="N86" s="125"/>
    </row>
    <row r="87" spans="6:14" ht="14.25" x14ac:dyDescent="0.2">
      <c r="F87" s="85"/>
      <c r="G87" s="85"/>
      <c r="N87" s="125"/>
    </row>
    <row r="88" spans="6:14" ht="14.25" x14ac:dyDescent="0.2">
      <c r="F88" s="85"/>
      <c r="G88" s="85"/>
      <c r="N88" s="125"/>
    </row>
    <row r="89" spans="6:14" ht="14.25" x14ac:dyDescent="0.2">
      <c r="F89" s="85"/>
      <c r="G89" s="85"/>
      <c r="N89" s="125"/>
    </row>
    <row r="90" spans="6:14" ht="14.25" x14ac:dyDescent="0.2">
      <c r="F90" s="85"/>
      <c r="G90" s="85"/>
      <c r="N90" s="125"/>
    </row>
    <row r="91" spans="6:14" ht="14.25" x14ac:dyDescent="0.2">
      <c r="F91" s="85"/>
      <c r="G91" s="85"/>
      <c r="N91" s="12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  <row r="97" spans="7:7" x14ac:dyDescent="0.2">
      <c r="G97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B1:Q194"/>
  <sheetViews>
    <sheetView topLeftCell="A132" zoomScaleNormal="100" workbookViewId="0">
      <selection activeCell="K166" sqref="K166:K190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36" customWidth="1"/>
    <col min="11" max="11" width="12.5703125" style="36" customWidth="1"/>
    <col min="12" max="13" width="14.7109375" style="36" customWidth="1"/>
    <col min="14" max="14" width="15.7109375" style="36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343</v>
      </c>
      <c r="C2" s="370"/>
      <c r="D2" s="370"/>
      <c r="E2" s="370"/>
      <c r="F2" s="370"/>
      <c r="G2" s="370"/>
      <c r="H2" s="370"/>
      <c r="I2" s="370"/>
      <c r="J2" s="394"/>
      <c r="K2" s="394"/>
      <c r="L2" s="394"/>
      <c r="M2" s="394"/>
      <c r="N2" s="394"/>
      <c r="O2" s="388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38</v>
      </c>
      <c r="C7" s="6" t="s">
        <v>4</v>
      </c>
      <c r="D7" s="6" t="s">
        <v>5</v>
      </c>
      <c r="E7" s="173" t="s">
        <v>382</v>
      </c>
      <c r="F7" s="4"/>
      <c r="G7" s="4"/>
      <c r="H7" s="18" t="s">
        <v>564</v>
      </c>
      <c r="I7" s="159"/>
      <c r="J7" s="44"/>
      <c r="K7" s="295"/>
      <c r="L7" s="160"/>
      <c r="M7" s="44"/>
      <c r="N7" s="327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" si="0">SUM(I9:I12)</f>
        <v>198160</v>
      </c>
      <c r="J8" s="117">
        <f t="shared" ref="J8:K8" si="1">SUM(J9:J12)</f>
        <v>198160</v>
      </c>
      <c r="K8" s="113">
        <f t="shared" si="1"/>
        <v>99770</v>
      </c>
      <c r="L8" s="200">
        <f>SUM(L9:L12)</f>
        <v>0</v>
      </c>
      <c r="M8" s="117">
        <f>SUM(M9:M12)</f>
        <v>0</v>
      </c>
      <c r="N8" s="316">
        <f>SUM(N9:N12)</f>
        <v>0</v>
      </c>
      <c r="O8" s="350">
        <f t="shared" ref="O8:O33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8">
        <v>171890</v>
      </c>
      <c r="J9" s="118">
        <v>171890</v>
      </c>
      <c r="K9" s="112">
        <v>87903</v>
      </c>
      <c r="L9" s="144"/>
      <c r="M9" s="118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8">
        <v>26270</v>
      </c>
      <c r="J10" s="118">
        <v>26270</v>
      </c>
      <c r="K10" s="112">
        <v>11867</v>
      </c>
      <c r="L10" s="144"/>
      <c r="M10" s="118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">
      <c r="B12" s="9"/>
      <c r="C12" s="10"/>
      <c r="D12" s="10"/>
      <c r="E12" s="10"/>
      <c r="F12" s="83"/>
      <c r="G12" s="95"/>
      <c r="H12" s="20"/>
      <c r="I12" s="118"/>
      <c r="J12" s="118"/>
      <c r="K12" s="112"/>
      <c r="L12" s="144"/>
      <c r="M12" s="118"/>
      <c r="N12" s="317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K13" si="4">I14</f>
        <v>18220</v>
      </c>
      <c r="J13" s="117">
        <f t="shared" si="4"/>
        <v>18220</v>
      </c>
      <c r="K13" s="113">
        <f t="shared" si="4"/>
        <v>9230</v>
      </c>
      <c r="L13" s="200">
        <f>L14</f>
        <v>0</v>
      </c>
      <c r="M13" s="117">
        <f>M14</f>
        <v>0</v>
      </c>
      <c r="N13" s="316">
        <f>N14</f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8">
        <v>18220</v>
      </c>
      <c r="J14" s="118">
        <v>18220</v>
      </c>
      <c r="K14" s="112">
        <v>9230</v>
      </c>
      <c r="L14" s="144"/>
      <c r="M14" s="118"/>
      <c r="N14" s="317">
        <f>SUM(L14:M14)</f>
        <v>0</v>
      </c>
      <c r="O14" s="351">
        <f t="shared" si="2"/>
        <v>0</v>
      </c>
    </row>
    <row r="15" spans="2:17" ht="12.95" customHeight="1" x14ac:dyDescent="0.2">
      <c r="B15" s="9"/>
      <c r="C15" s="10"/>
      <c r="D15" s="10"/>
      <c r="E15" s="10"/>
      <c r="F15" s="83"/>
      <c r="G15" s="95"/>
      <c r="H15" s="20"/>
      <c r="I15" s="118"/>
      <c r="J15" s="118"/>
      <c r="K15" s="112"/>
      <c r="L15" s="144"/>
      <c r="M15" s="118"/>
      <c r="N15" s="304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9">
        <f t="shared" ref="I16" si="5">SUM(I17:I28)</f>
        <v>161300</v>
      </c>
      <c r="J16" s="119">
        <f t="shared" ref="J16:K16" si="6">SUM(J17:J28)</f>
        <v>161300</v>
      </c>
      <c r="K16" s="111">
        <f t="shared" si="6"/>
        <v>60339</v>
      </c>
      <c r="L16" s="201">
        <f>SUM(L17:L28)</f>
        <v>0</v>
      </c>
      <c r="M16" s="119">
        <f>SUM(M17:M28)</f>
        <v>0</v>
      </c>
      <c r="N16" s="303">
        <f>SUM(N17:N28)</f>
        <v>0</v>
      </c>
      <c r="O16" s="350">
        <f t="shared" si="2"/>
        <v>0</v>
      </c>
    </row>
    <row r="17" spans="2:15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5">
        <v>4000</v>
      </c>
      <c r="J17" s="115">
        <v>4000</v>
      </c>
      <c r="K17" s="110">
        <v>1038</v>
      </c>
      <c r="L17" s="143"/>
      <c r="M17" s="115"/>
      <c r="N17" s="317">
        <f t="shared" ref="N17:N28" si="7">SUM(L17:M17)</f>
        <v>0</v>
      </c>
      <c r="O17" s="351">
        <f t="shared" si="2"/>
        <v>0</v>
      </c>
    </row>
    <row r="18" spans="2:15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5">
        <v>0</v>
      </c>
      <c r="J18" s="115">
        <v>0</v>
      </c>
      <c r="K18" s="110">
        <v>0</v>
      </c>
      <c r="L18" s="143"/>
      <c r="M18" s="115"/>
      <c r="N18" s="317">
        <f t="shared" si="7"/>
        <v>0</v>
      </c>
      <c r="O18" s="351" t="str">
        <f t="shared" si="2"/>
        <v/>
      </c>
    </row>
    <row r="19" spans="2:15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5">
        <v>2800</v>
      </c>
      <c r="J19" s="115">
        <v>2800</v>
      </c>
      <c r="K19" s="110">
        <v>1186</v>
      </c>
      <c r="L19" s="143"/>
      <c r="M19" s="115"/>
      <c r="N19" s="317">
        <f t="shared" si="7"/>
        <v>0</v>
      </c>
      <c r="O19" s="351">
        <f t="shared" si="2"/>
        <v>0</v>
      </c>
    </row>
    <row r="20" spans="2:15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5">
        <v>4000</v>
      </c>
      <c r="J20" s="115">
        <v>4000</v>
      </c>
      <c r="K20" s="110">
        <v>442</v>
      </c>
      <c r="L20" s="143"/>
      <c r="M20" s="115"/>
      <c r="N20" s="317">
        <f t="shared" si="7"/>
        <v>0</v>
      </c>
      <c r="O20" s="351">
        <f t="shared" si="2"/>
        <v>0</v>
      </c>
    </row>
    <row r="21" spans="2:15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5">
        <v>0</v>
      </c>
      <c r="J21" s="115">
        <v>0</v>
      </c>
      <c r="K21" s="110">
        <v>0</v>
      </c>
      <c r="L21" s="143"/>
      <c r="M21" s="115"/>
      <c r="N21" s="317">
        <f t="shared" si="7"/>
        <v>0</v>
      </c>
      <c r="O21" s="351" t="str">
        <f t="shared" si="2"/>
        <v/>
      </c>
    </row>
    <row r="22" spans="2:15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5">
        <v>0</v>
      </c>
      <c r="J22" s="115">
        <v>0</v>
      </c>
      <c r="K22" s="110">
        <v>0</v>
      </c>
      <c r="L22" s="143"/>
      <c r="M22" s="115"/>
      <c r="N22" s="317">
        <f t="shared" si="7"/>
        <v>0</v>
      </c>
      <c r="O22" s="351" t="str">
        <f t="shared" si="2"/>
        <v/>
      </c>
    </row>
    <row r="23" spans="2:15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5">
        <v>1000</v>
      </c>
      <c r="J23" s="115">
        <v>1000</v>
      </c>
      <c r="K23" s="110">
        <v>326</v>
      </c>
      <c r="L23" s="143"/>
      <c r="M23" s="115"/>
      <c r="N23" s="317">
        <f t="shared" si="7"/>
        <v>0</v>
      </c>
      <c r="O23" s="351">
        <f t="shared" si="2"/>
        <v>0</v>
      </c>
    </row>
    <row r="24" spans="2:15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5">
        <v>0</v>
      </c>
      <c r="J24" s="115">
        <v>0</v>
      </c>
      <c r="K24" s="110">
        <v>0</v>
      </c>
      <c r="L24" s="143"/>
      <c r="M24" s="115"/>
      <c r="N24" s="317">
        <f t="shared" si="7"/>
        <v>0</v>
      </c>
      <c r="O24" s="351" t="str">
        <f t="shared" si="2"/>
        <v/>
      </c>
    </row>
    <row r="25" spans="2:15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5">
        <v>20000</v>
      </c>
      <c r="J25" s="115">
        <v>20000</v>
      </c>
      <c r="K25" s="110">
        <v>11054</v>
      </c>
      <c r="L25" s="143"/>
      <c r="M25" s="115"/>
      <c r="N25" s="317">
        <f t="shared" si="7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613900</v>
      </c>
      <c r="G26" s="95" t="s">
        <v>399</v>
      </c>
      <c r="H26" s="181" t="s">
        <v>398</v>
      </c>
      <c r="I26" s="115">
        <v>44500</v>
      </c>
      <c r="J26" s="115">
        <v>44500</v>
      </c>
      <c r="K26" s="110">
        <v>22173</v>
      </c>
      <c r="L26" s="143"/>
      <c r="M26" s="115"/>
      <c r="N26" s="317">
        <f t="shared" ref="N26:N27" si="8">SUM(L26:M26)</f>
        <v>0</v>
      </c>
      <c r="O26" s="351">
        <f t="shared" si="2"/>
        <v>0</v>
      </c>
    </row>
    <row r="27" spans="2:15" s="186" customFormat="1" ht="12.95" customHeight="1" x14ac:dyDescent="0.2">
      <c r="B27" s="187"/>
      <c r="C27" s="161"/>
      <c r="D27" s="161"/>
      <c r="E27" s="161"/>
      <c r="F27" s="188">
        <v>613900</v>
      </c>
      <c r="G27" s="189" t="s">
        <v>403</v>
      </c>
      <c r="H27" s="147" t="s">
        <v>404</v>
      </c>
      <c r="I27" s="115">
        <v>85000</v>
      </c>
      <c r="J27" s="115">
        <v>85000</v>
      </c>
      <c r="K27" s="110">
        <v>24120</v>
      </c>
      <c r="L27" s="143"/>
      <c r="M27" s="115"/>
      <c r="N27" s="190">
        <f t="shared" si="8"/>
        <v>0</v>
      </c>
      <c r="O27" s="353">
        <f t="shared" si="2"/>
        <v>0</v>
      </c>
    </row>
    <row r="28" spans="2:15" ht="12.95" customHeight="1" x14ac:dyDescent="0.2">
      <c r="B28" s="9"/>
      <c r="C28" s="10"/>
      <c r="D28" s="10"/>
      <c r="E28" s="10"/>
      <c r="F28" s="83">
        <v>613900</v>
      </c>
      <c r="G28" s="95"/>
      <c r="H28" s="184" t="s">
        <v>246</v>
      </c>
      <c r="I28" s="115">
        <v>0</v>
      </c>
      <c r="J28" s="115">
        <v>0</v>
      </c>
      <c r="K28" s="110">
        <v>0</v>
      </c>
      <c r="L28" s="143"/>
      <c r="M28" s="115"/>
      <c r="N28" s="317">
        <f t="shared" si="7"/>
        <v>0</v>
      </c>
      <c r="O28" s="351" t="str">
        <f t="shared" si="2"/>
        <v/>
      </c>
    </row>
    <row r="29" spans="2:15" s="1" customFormat="1" ht="12.95" customHeight="1" x14ac:dyDescent="0.2">
      <c r="B29" s="11"/>
      <c r="C29" s="7"/>
      <c r="D29" s="7"/>
      <c r="E29" s="172"/>
      <c r="F29" s="91"/>
      <c r="G29" s="104"/>
      <c r="H29" s="21"/>
      <c r="I29" s="118"/>
      <c r="J29" s="118"/>
      <c r="K29" s="112"/>
      <c r="L29" s="144"/>
      <c r="M29" s="118"/>
      <c r="N29" s="304"/>
      <c r="O29" s="351" t="str">
        <f t="shared" si="2"/>
        <v/>
      </c>
    </row>
    <row r="30" spans="2:15" s="1" customFormat="1" ht="12.95" customHeight="1" x14ac:dyDescent="0.25">
      <c r="B30" s="11"/>
      <c r="C30" s="7"/>
      <c r="D30" s="7"/>
      <c r="E30" s="7"/>
      <c r="F30" s="82">
        <v>821000</v>
      </c>
      <c r="G30" s="94"/>
      <c r="H30" s="21" t="s">
        <v>13</v>
      </c>
      <c r="I30" s="117">
        <f t="shared" ref="I30:N30" si="9">SUM(I31:I32)</f>
        <v>3000</v>
      </c>
      <c r="J30" s="117">
        <f t="shared" ref="J30:K30" si="10">SUM(J31:J32)</f>
        <v>3000</v>
      </c>
      <c r="K30" s="113">
        <f t="shared" si="10"/>
        <v>2254</v>
      </c>
      <c r="L30" s="200">
        <f t="shared" si="9"/>
        <v>0</v>
      </c>
      <c r="M30" s="117">
        <f t="shared" si="9"/>
        <v>0</v>
      </c>
      <c r="N30" s="303">
        <f t="shared" si="9"/>
        <v>0</v>
      </c>
      <c r="O30" s="350">
        <f t="shared" si="2"/>
        <v>0</v>
      </c>
    </row>
    <row r="31" spans="2:15" ht="12.95" customHeight="1" x14ac:dyDescent="0.2">
      <c r="B31" s="9"/>
      <c r="C31" s="10"/>
      <c r="D31" s="10"/>
      <c r="E31" s="10"/>
      <c r="F31" s="83">
        <v>821200</v>
      </c>
      <c r="G31" s="95"/>
      <c r="H31" s="20" t="s">
        <v>14</v>
      </c>
      <c r="I31" s="118">
        <v>0</v>
      </c>
      <c r="J31" s="118">
        <v>0</v>
      </c>
      <c r="K31" s="112">
        <v>0</v>
      </c>
      <c r="L31" s="144"/>
      <c r="M31" s="118"/>
      <c r="N31" s="317">
        <f t="shared" ref="N31:N32" si="11">SUM(L31:M31)</f>
        <v>0</v>
      </c>
      <c r="O31" s="351" t="str">
        <f t="shared" si="2"/>
        <v/>
      </c>
    </row>
    <row r="32" spans="2:15" ht="12.95" customHeight="1" x14ac:dyDescent="0.2">
      <c r="B32" s="9"/>
      <c r="C32" s="10"/>
      <c r="D32" s="10"/>
      <c r="E32" s="10"/>
      <c r="F32" s="83">
        <v>821300</v>
      </c>
      <c r="G32" s="95"/>
      <c r="H32" s="20" t="s">
        <v>15</v>
      </c>
      <c r="I32" s="118">
        <v>3000</v>
      </c>
      <c r="J32" s="118">
        <v>3000</v>
      </c>
      <c r="K32" s="112">
        <v>2254</v>
      </c>
      <c r="L32" s="144"/>
      <c r="M32" s="118"/>
      <c r="N32" s="317">
        <f t="shared" si="11"/>
        <v>0</v>
      </c>
      <c r="O32" s="351">
        <f t="shared" si="2"/>
        <v>0</v>
      </c>
    </row>
    <row r="33" spans="2:15" ht="12.95" customHeight="1" x14ac:dyDescent="0.2">
      <c r="B33" s="9"/>
      <c r="C33" s="10"/>
      <c r="D33" s="10"/>
      <c r="E33" s="10"/>
      <c r="F33" s="83"/>
      <c r="G33" s="95"/>
      <c r="H33" s="20"/>
      <c r="I33" s="118"/>
      <c r="J33" s="118"/>
      <c r="K33" s="112"/>
      <c r="L33" s="144"/>
      <c r="M33" s="118"/>
      <c r="N33" s="304"/>
      <c r="O33" s="351" t="str">
        <f t="shared" si="2"/>
        <v/>
      </c>
    </row>
    <row r="34" spans="2:15" s="1" customFormat="1" ht="12.95" customHeight="1" x14ac:dyDescent="0.25">
      <c r="B34" s="11"/>
      <c r="C34" s="7"/>
      <c r="D34" s="7"/>
      <c r="E34" s="7"/>
      <c r="F34" s="82"/>
      <c r="G34" s="94"/>
      <c r="H34" s="21" t="s">
        <v>16</v>
      </c>
      <c r="I34" s="158" t="s">
        <v>470</v>
      </c>
      <c r="J34" s="158" t="s">
        <v>470</v>
      </c>
      <c r="K34" s="203" t="s">
        <v>470</v>
      </c>
      <c r="L34" s="202"/>
      <c r="M34" s="158"/>
      <c r="N34" s="302"/>
      <c r="O34" s="351"/>
    </row>
    <row r="35" spans="2:15" s="1" customFormat="1" ht="12.95" customHeight="1" x14ac:dyDescent="0.25">
      <c r="B35" s="11"/>
      <c r="C35" s="7"/>
      <c r="D35" s="7"/>
      <c r="E35" s="7"/>
      <c r="F35" s="82"/>
      <c r="G35" s="94"/>
      <c r="H35" s="21" t="s">
        <v>25</v>
      </c>
      <c r="I35" s="117">
        <f t="shared" ref="I35:N35" si="12">I8+I13+I16+I30</f>
        <v>380680</v>
      </c>
      <c r="J35" s="117">
        <f t="shared" si="12"/>
        <v>380680</v>
      </c>
      <c r="K35" s="113">
        <f t="shared" ref="K35" si="13">K8+K13+K16+K30</f>
        <v>171593</v>
      </c>
      <c r="L35" s="152">
        <f t="shared" si="12"/>
        <v>0</v>
      </c>
      <c r="M35" s="13">
        <f t="shared" si="12"/>
        <v>0</v>
      </c>
      <c r="N35" s="303">
        <f t="shared" si="12"/>
        <v>0</v>
      </c>
      <c r="O35" s="350">
        <f>IF(J35=0,"",N35/J35*100)</f>
        <v>0</v>
      </c>
    </row>
    <row r="36" spans="2:15" s="1" customFormat="1" ht="12.95" customHeight="1" x14ac:dyDescent="0.25">
      <c r="B36" s="11"/>
      <c r="C36" s="7"/>
      <c r="D36" s="7"/>
      <c r="E36" s="7"/>
      <c r="F36" s="82"/>
      <c r="G36" s="94"/>
      <c r="H36" s="7" t="s">
        <v>17</v>
      </c>
      <c r="I36" s="149">
        <f>I35+I67+I98+I129+I160+I191</f>
        <v>2485950</v>
      </c>
      <c r="J36" s="167">
        <f t="shared" ref="J36:N36" si="14">J35+J67+J98+J129+J160+J191</f>
        <v>2485950</v>
      </c>
      <c r="K36" s="360">
        <f t="shared" si="14"/>
        <v>1223073</v>
      </c>
      <c r="L36" s="325">
        <f t="shared" si="14"/>
        <v>0</v>
      </c>
      <c r="M36" s="167">
        <f t="shared" si="14"/>
        <v>0</v>
      </c>
      <c r="N36" s="326">
        <f t="shared" si="14"/>
        <v>0</v>
      </c>
      <c r="O36" s="351">
        <f>IF(J36=0,"",N36/J36*100)</f>
        <v>0</v>
      </c>
    </row>
    <row r="37" spans="2:15" s="1" customFormat="1" ht="12.95" customHeight="1" x14ac:dyDescent="0.25">
      <c r="B37" s="11"/>
      <c r="C37" s="7"/>
      <c r="D37" s="7"/>
      <c r="E37" s="7"/>
      <c r="F37" s="82"/>
      <c r="G37" s="94"/>
      <c r="H37" s="7" t="s">
        <v>18</v>
      </c>
      <c r="I37" s="167">
        <f>I36</f>
        <v>2485950</v>
      </c>
      <c r="J37" s="167">
        <f t="shared" ref="J37:N37" si="15">J36</f>
        <v>2485950</v>
      </c>
      <c r="K37" s="360">
        <f t="shared" si="15"/>
        <v>1223073</v>
      </c>
      <c r="L37" s="325">
        <f t="shared" si="15"/>
        <v>0</v>
      </c>
      <c r="M37" s="167">
        <f t="shared" si="15"/>
        <v>0</v>
      </c>
      <c r="N37" s="326">
        <f t="shared" si="15"/>
        <v>0</v>
      </c>
      <c r="O37" s="351">
        <f>IF(J37=0,"",N37/J37*100)</f>
        <v>0</v>
      </c>
    </row>
    <row r="38" spans="2:15" ht="12.95" customHeight="1" thickBot="1" x14ac:dyDescent="0.25">
      <c r="B38" s="14"/>
      <c r="C38" s="15"/>
      <c r="D38" s="15"/>
      <c r="E38" s="15"/>
      <c r="F38" s="84"/>
      <c r="G38" s="96"/>
      <c r="H38" s="15"/>
      <c r="I38" s="26"/>
      <c r="J38" s="26"/>
      <c r="K38" s="294"/>
      <c r="L38" s="153"/>
      <c r="M38" s="26"/>
      <c r="N38" s="318"/>
      <c r="O38" s="352"/>
    </row>
    <row r="39" spans="2:15" ht="12.95" customHeight="1" x14ac:dyDescent="0.2">
      <c r="F39" s="85"/>
      <c r="G39" s="97"/>
      <c r="L39" s="355"/>
      <c r="N39" s="126"/>
    </row>
    <row r="40" spans="2:15" ht="12.95" customHeight="1" x14ac:dyDescent="0.25">
      <c r="B40" s="5" t="s">
        <v>38</v>
      </c>
      <c r="C40" s="6" t="s">
        <v>39</v>
      </c>
      <c r="D40" s="6" t="s">
        <v>33</v>
      </c>
      <c r="E40" s="173" t="s">
        <v>383</v>
      </c>
      <c r="F40" s="4"/>
      <c r="G40" s="4"/>
      <c r="H40" s="18" t="s">
        <v>565</v>
      </c>
      <c r="I40" s="44"/>
      <c r="J40" s="44"/>
      <c r="K40" s="295"/>
      <c r="L40" s="160"/>
      <c r="M40" s="44"/>
      <c r="N40" s="327"/>
      <c r="O40" s="349"/>
    </row>
    <row r="41" spans="2:15" ht="12.95" customHeight="1" x14ac:dyDescent="0.25">
      <c r="B41" s="11"/>
      <c r="C41" s="7"/>
      <c r="D41" s="7"/>
      <c r="E41" s="7"/>
      <c r="F41" s="82">
        <v>611000</v>
      </c>
      <c r="G41" s="94"/>
      <c r="H41" s="21" t="s">
        <v>59</v>
      </c>
      <c r="I41" s="156">
        <f t="shared" ref="I41" si="16">SUM(I42:I45)</f>
        <v>1332320</v>
      </c>
      <c r="J41" s="156">
        <f t="shared" ref="J41:K41" si="17">SUM(J42:J45)</f>
        <v>1332320</v>
      </c>
      <c r="K41" s="298">
        <f t="shared" si="17"/>
        <v>677629</v>
      </c>
      <c r="L41" s="204">
        <f>SUM(L42:L45)</f>
        <v>0</v>
      </c>
      <c r="M41" s="156">
        <f>SUM(M42:M45)</f>
        <v>0</v>
      </c>
      <c r="N41" s="316">
        <f>SUM(N42:N45)</f>
        <v>0</v>
      </c>
      <c r="O41" s="350">
        <f t="shared" ref="O41:O65" si="18">IF(J41=0,"",N41/J41*100)</f>
        <v>0</v>
      </c>
    </row>
    <row r="42" spans="2:15" ht="12.95" customHeight="1" x14ac:dyDescent="0.2">
      <c r="B42" s="9"/>
      <c r="C42" s="10"/>
      <c r="D42" s="10"/>
      <c r="E42" s="10"/>
      <c r="F42" s="83">
        <v>611100</v>
      </c>
      <c r="G42" s="95"/>
      <c r="H42" s="20" t="s">
        <v>80</v>
      </c>
      <c r="I42" s="118">
        <v>1120480</v>
      </c>
      <c r="J42" s="118">
        <v>1120480</v>
      </c>
      <c r="K42" s="299">
        <v>601334</v>
      </c>
      <c r="L42" s="144"/>
      <c r="M42" s="116"/>
      <c r="N42" s="317">
        <f>SUM(L42:M42)</f>
        <v>0</v>
      </c>
      <c r="O42" s="351">
        <f t="shared" si="18"/>
        <v>0</v>
      </c>
    </row>
    <row r="43" spans="2:15" ht="12.95" customHeight="1" x14ac:dyDescent="0.2">
      <c r="B43" s="9"/>
      <c r="C43" s="10"/>
      <c r="D43" s="10"/>
      <c r="E43" s="10"/>
      <c r="F43" s="83">
        <v>611200</v>
      </c>
      <c r="G43" s="95"/>
      <c r="H43" s="20" t="s">
        <v>81</v>
      </c>
      <c r="I43" s="118">
        <v>211840</v>
      </c>
      <c r="J43" s="118">
        <v>211840</v>
      </c>
      <c r="K43" s="299">
        <v>76295</v>
      </c>
      <c r="L43" s="144"/>
      <c r="M43" s="116"/>
      <c r="N43" s="317">
        <f t="shared" ref="N43:N44" si="19">SUM(L43:M43)</f>
        <v>0</v>
      </c>
      <c r="O43" s="351">
        <f t="shared" si="18"/>
        <v>0</v>
      </c>
    </row>
    <row r="44" spans="2:15" ht="12.95" customHeight="1" x14ac:dyDescent="0.2">
      <c r="B44" s="9"/>
      <c r="C44" s="10"/>
      <c r="D44" s="10"/>
      <c r="E44" s="10"/>
      <c r="F44" s="83">
        <v>611200</v>
      </c>
      <c r="G44" s="95"/>
      <c r="H44" s="184" t="s">
        <v>245</v>
      </c>
      <c r="I44" s="157">
        <v>0</v>
      </c>
      <c r="J44" s="157">
        <v>0</v>
      </c>
      <c r="K44" s="300">
        <v>0</v>
      </c>
      <c r="L44" s="205"/>
      <c r="M44" s="157"/>
      <c r="N44" s="317">
        <f t="shared" si="19"/>
        <v>0</v>
      </c>
      <c r="O44" s="351" t="str">
        <f t="shared" si="18"/>
        <v/>
      </c>
    </row>
    <row r="45" spans="2:15" ht="12.95" customHeight="1" x14ac:dyDescent="0.2">
      <c r="B45" s="9"/>
      <c r="C45" s="10"/>
      <c r="D45" s="10"/>
      <c r="E45" s="10"/>
      <c r="F45" s="83"/>
      <c r="G45" s="95"/>
      <c r="H45" s="20"/>
      <c r="I45" s="116"/>
      <c r="J45" s="116"/>
      <c r="K45" s="299"/>
      <c r="L45" s="145"/>
      <c r="M45" s="116"/>
      <c r="N45" s="317"/>
      <c r="O45" s="351" t="str">
        <f t="shared" si="18"/>
        <v/>
      </c>
    </row>
    <row r="46" spans="2:15" ht="12.95" customHeight="1" x14ac:dyDescent="0.25">
      <c r="B46" s="11"/>
      <c r="C46" s="7"/>
      <c r="D46" s="7"/>
      <c r="E46" s="7"/>
      <c r="F46" s="82">
        <v>612000</v>
      </c>
      <c r="G46" s="94"/>
      <c r="H46" s="21" t="s">
        <v>58</v>
      </c>
      <c r="I46" s="156">
        <f t="shared" ref="I46:K46" si="20">I47</f>
        <v>117470</v>
      </c>
      <c r="J46" s="156">
        <f t="shared" si="20"/>
        <v>117470</v>
      </c>
      <c r="K46" s="298">
        <f t="shared" si="20"/>
        <v>61528</v>
      </c>
      <c r="L46" s="204">
        <f>L47</f>
        <v>0</v>
      </c>
      <c r="M46" s="156">
        <f>M47</f>
        <v>0</v>
      </c>
      <c r="N46" s="316">
        <f>N47</f>
        <v>0</v>
      </c>
      <c r="O46" s="350">
        <f t="shared" si="18"/>
        <v>0</v>
      </c>
    </row>
    <row r="47" spans="2:15" ht="12.95" customHeight="1" x14ac:dyDescent="0.2">
      <c r="B47" s="9"/>
      <c r="C47" s="10"/>
      <c r="D47" s="10"/>
      <c r="E47" s="10"/>
      <c r="F47" s="83">
        <v>612100</v>
      </c>
      <c r="G47" s="95"/>
      <c r="H47" s="182" t="s">
        <v>6</v>
      </c>
      <c r="I47" s="116">
        <v>117470</v>
      </c>
      <c r="J47" s="116">
        <v>117470</v>
      </c>
      <c r="K47" s="299">
        <v>61528</v>
      </c>
      <c r="L47" s="144"/>
      <c r="M47" s="116"/>
      <c r="N47" s="317">
        <f>SUM(L47:M47)</f>
        <v>0</v>
      </c>
      <c r="O47" s="351">
        <f t="shared" si="18"/>
        <v>0</v>
      </c>
    </row>
    <row r="48" spans="2:15" ht="12.95" customHeight="1" x14ac:dyDescent="0.2">
      <c r="B48" s="9"/>
      <c r="C48" s="10"/>
      <c r="D48" s="10"/>
      <c r="E48" s="10"/>
      <c r="F48" s="83"/>
      <c r="G48" s="95"/>
      <c r="H48" s="20"/>
      <c r="I48" s="118"/>
      <c r="J48" s="118"/>
      <c r="K48" s="112"/>
      <c r="L48" s="144"/>
      <c r="M48" s="118"/>
      <c r="N48" s="304"/>
      <c r="O48" s="351" t="str">
        <f t="shared" si="18"/>
        <v/>
      </c>
    </row>
    <row r="49" spans="2:15" ht="12.95" customHeight="1" x14ac:dyDescent="0.25">
      <c r="B49" s="11"/>
      <c r="C49" s="7"/>
      <c r="D49" s="7"/>
      <c r="E49" s="7"/>
      <c r="F49" s="82">
        <v>613000</v>
      </c>
      <c r="G49" s="94"/>
      <c r="H49" s="21" t="s">
        <v>60</v>
      </c>
      <c r="I49" s="117">
        <f t="shared" ref="I49" si="21">SUM(I50:I59)</f>
        <v>275000</v>
      </c>
      <c r="J49" s="117">
        <f t="shared" ref="J49:K49" si="22">SUM(J50:J59)</f>
        <v>275000</v>
      </c>
      <c r="K49" s="113">
        <f t="shared" si="22"/>
        <v>163696</v>
      </c>
      <c r="L49" s="201">
        <f>SUM(L50:L59)</f>
        <v>0</v>
      </c>
      <c r="M49" s="119">
        <f>SUM(M50:M59)</f>
        <v>0</v>
      </c>
      <c r="N49" s="303">
        <f>SUM(N50:N59)</f>
        <v>0</v>
      </c>
      <c r="O49" s="350">
        <f t="shared" si="18"/>
        <v>0</v>
      </c>
    </row>
    <row r="50" spans="2:15" ht="12.95" customHeight="1" x14ac:dyDescent="0.2">
      <c r="B50" s="9"/>
      <c r="C50" s="10"/>
      <c r="D50" s="10"/>
      <c r="E50" s="10"/>
      <c r="F50" s="83">
        <v>613100</v>
      </c>
      <c r="G50" s="95"/>
      <c r="H50" s="20" t="s">
        <v>7</v>
      </c>
      <c r="I50" s="118">
        <v>5000</v>
      </c>
      <c r="J50" s="118">
        <v>5000</v>
      </c>
      <c r="K50" s="112">
        <v>2592</v>
      </c>
      <c r="L50" s="144"/>
      <c r="M50" s="118"/>
      <c r="N50" s="317">
        <f t="shared" ref="N50:N59" si="23">SUM(L50:M50)</f>
        <v>0</v>
      </c>
      <c r="O50" s="351">
        <f t="shared" si="18"/>
        <v>0</v>
      </c>
    </row>
    <row r="51" spans="2:15" ht="12.95" customHeight="1" x14ac:dyDescent="0.2">
      <c r="B51" s="9"/>
      <c r="C51" s="10"/>
      <c r="D51" s="10"/>
      <c r="E51" s="10"/>
      <c r="F51" s="83">
        <v>613200</v>
      </c>
      <c r="G51" s="95"/>
      <c r="H51" s="20" t="s">
        <v>8</v>
      </c>
      <c r="I51" s="118">
        <v>18000</v>
      </c>
      <c r="J51" s="118">
        <v>18000</v>
      </c>
      <c r="K51" s="112">
        <v>8128</v>
      </c>
      <c r="L51" s="144"/>
      <c r="M51" s="118"/>
      <c r="N51" s="317">
        <f t="shared" si="23"/>
        <v>0</v>
      </c>
      <c r="O51" s="351">
        <f t="shared" si="18"/>
        <v>0</v>
      </c>
    </row>
    <row r="52" spans="2:15" ht="12.95" customHeight="1" x14ac:dyDescent="0.2">
      <c r="B52" s="9"/>
      <c r="C52" s="10"/>
      <c r="D52" s="10"/>
      <c r="E52" s="10"/>
      <c r="F52" s="83">
        <v>613300</v>
      </c>
      <c r="G52" s="95"/>
      <c r="H52" s="20" t="s">
        <v>82</v>
      </c>
      <c r="I52" s="118">
        <v>75000</v>
      </c>
      <c r="J52" s="118">
        <v>75000</v>
      </c>
      <c r="K52" s="112">
        <v>39687</v>
      </c>
      <c r="L52" s="144"/>
      <c r="M52" s="118"/>
      <c r="N52" s="317">
        <f t="shared" si="23"/>
        <v>0</v>
      </c>
      <c r="O52" s="351">
        <f t="shared" si="18"/>
        <v>0</v>
      </c>
    </row>
    <row r="53" spans="2:15" ht="12.95" customHeight="1" x14ac:dyDescent="0.2">
      <c r="B53" s="9"/>
      <c r="C53" s="10"/>
      <c r="D53" s="10"/>
      <c r="E53" s="10"/>
      <c r="F53" s="83">
        <v>613400</v>
      </c>
      <c r="G53" s="95"/>
      <c r="H53" s="20" t="s">
        <v>61</v>
      </c>
      <c r="I53" s="118">
        <v>22000</v>
      </c>
      <c r="J53" s="118">
        <v>22000</v>
      </c>
      <c r="K53" s="112">
        <v>12927</v>
      </c>
      <c r="L53" s="144"/>
      <c r="M53" s="118"/>
      <c r="N53" s="317">
        <f t="shared" si="23"/>
        <v>0</v>
      </c>
      <c r="O53" s="351">
        <f t="shared" si="18"/>
        <v>0</v>
      </c>
    </row>
    <row r="54" spans="2:15" ht="12.95" customHeight="1" x14ac:dyDescent="0.2">
      <c r="B54" s="9"/>
      <c r="C54" s="10"/>
      <c r="D54" s="10"/>
      <c r="E54" s="10"/>
      <c r="F54" s="83">
        <v>613500</v>
      </c>
      <c r="G54" s="95"/>
      <c r="H54" s="20" t="s">
        <v>9</v>
      </c>
      <c r="I54" s="118">
        <v>15000</v>
      </c>
      <c r="J54" s="118">
        <v>15000</v>
      </c>
      <c r="K54" s="112">
        <v>5259</v>
      </c>
      <c r="L54" s="144"/>
      <c r="M54" s="118"/>
      <c r="N54" s="317">
        <f t="shared" si="23"/>
        <v>0</v>
      </c>
      <c r="O54" s="351">
        <f t="shared" si="18"/>
        <v>0</v>
      </c>
    </row>
    <row r="55" spans="2:15" ht="12.95" customHeight="1" x14ac:dyDescent="0.2">
      <c r="B55" s="9"/>
      <c r="C55" s="10"/>
      <c r="D55" s="10"/>
      <c r="E55" s="10"/>
      <c r="F55" s="83">
        <v>613600</v>
      </c>
      <c r="G55" s="95"/>
      <c r="H55" s="20" t="s">
        <v>83</v>
      </c>
      <c r="I55" s="118">
        <v>0</v>
      </c>
      <c r="J55" s="118">
        <v>0</v>
      </c>
      <c r="K55" s="112">
        <v>0</v>
      </c>
      <c r="L55" s="144"/>
      <c r="M55" s="118"/>
      <c r="N55" s="317">
        <f t="shared" si="23"/>
        <v>0</v>
      </c>
      <c r="O55" s="351" t="str">
        <f t="shared" si="18"/>
        <v/>
      </c>
    </row>
    <row r="56" spans="2:15" ht="12.95" customHeight="1" x14ac:dyDescent="0.2">
      <c r="B56" s="9"/>
      <c r="C56" s="10"/>
      <c r="D56" s="10"/>
      <c r="E56" s="10"/>
      <c r="F56" s="83">
        <v>613700</v>
      </c>
      <c r="G56" s="95"/>
      <c r="H56" s="20" t="s">
        <v>10</v>
      </c>
      <c r="I56" s="118">
        <v>7000</v>
      </c>
      <c r="J56" s="118">
        <v>7000</v>
      </c>
      <c r="K56" s="112">
        <v>2842</v>
      </c>
      <c r="L56" s="144"/>
      <c r="M56" s="118"/>
      <c r="N56" s="317">
        <f t="shared" si="23"/>
        <v>0</v>
      </c>
      <c r="O56" s="351">
        <f t="shared" si="18"/>
        <v>0</v>
      </c>
    </row>
    <row r="57" spans="2:15" ht="12.95" customHeight="1" x14ac:dyDescent="0.2">
      <c r="B57" s="9"/>
      <c r="C57" s="10"/>
      <c r="D57" s="10"/>
      <c r="E57" s="10"/>
      <c r="F57" s="83">
        <v>613800</v>
      </c>
      <c r="G57" s="95"/>
      <c r="H57" s="20" t="s">
        <v>62</v>
      </c>
      <c r="I57" s="118">
        <v>3000</v>
      </c>
      <c r="J57" s="118">
        <v>3000</v>
      </c>
      <c r="K57" s="112">
        <v>352</v>
      </c>
      <c r="L57" s="144"/>
      <c r="M57" s="118"/>
      <c r="N57" s="317">
        <f t="shared" si="23"/>
        <v>0</v>
      </c>
      <c r="O57" s="351">
        <f t="shared" si="18"/>
        <v>0</v>
      </c>
    </row>
    <row r="58" spans="2:15" ht="12.95" customHeight="1" x14ac:dyDescent="0.2">
      <c r="B58" s="9"/>
      <c r="C58" s="10"/>
      <c r="D58" s="10"/>
      <c r="E58" s="10"/>
      <c r="F58" s="83">
        <v>613900</v>
      </c>
      <c r="G58" s="95"/>
      <c r="H58" s="20" t="s">
        <v>63</v>
      </c>
      <c r="I58" s="118">
        <v>130000</v>
      </c>
      <c r="J58" s="118">
        <v>130000</v>
      </c>
      <c r="K58" s="112">
        <v>91909</v>
      </c>
      <c r="L58" s="144"/>
      <c r="M58" s="118"/>
      <c r="N58" s="317">
        <f t="shared" si="23"/>
        <v>0</v>
      </c>
      <c r="O58" s="351">
        <f t="shared" si="18"/>
        <v>0</v>
      </c>
    </row>
    <row r="59" spans="2:15" ht="12.95" customHeight="1" x14ac:dyDescent="0.2">
      <c r="B59" s="9"/>
      <c r="C59" s="10"/>
      <c r="D59" s="10"/>
      <c r="E59" s="10"/>
      <c r="F59" s="83">
        <v>613900</v>
      </c>
      <c r="G59" s="95"/>
      <c r="H59" s="184" t="s">
        <v>246</v>
      </c>
      <c r="I59" s="118">
        <v>0</v>
      </c>
      <c r="J59" s="118">
        <v>0</v>
      </c>
      <c r="K59" s="112">
        <v>0</v>
      </c>
      <c r="L59" s="144"/>
      <c r="M59" s="118"/>
      <c r="N59" s="317">
        <f t="shared" si="23"/>
        <v>0</v>
      </c>
      <c r="O59" s="351" t="str">
        <f t="shared" si="18"/>
        <v/>
      </c>
    </row>
    <row r="60" spans="2:15" ht="12.95" customHeight="1" x14ac:dyDescent="0.2">
      <c r="B60" s="11"/>
      <c r="C60" s="7"/>
      <c r="D60" s="7"/>
      <c r="E60" s="172"/>
      <c r="F60" s="91"/>
      <c r="G60" s="104"/>
      <c r="H60" s="21"/>
      <c r="I60" s="118"/>
      <c r="J60" s="118"/>
      <c r="K60" s="112"/>
      <c r="L60" s="144"/>
      <c r="M60" s="118"/>
      <c r="N60" s="304"/>
      <c r="O60" s="351" t="str">
        <f t="shared" si="18"/>
        <v/>
      </c>
    </row>
    <row r="61" spans="2:15" ht="12.95" customHeight="1" x14ac:dyDescent="0.25">
      <c r="B61" s="9"/>
      <c r="C61" s="10"/>
      <c r="D61" s="10"/>
      <c r="E61" s="10"/>
      <c r="F61" s="83"/>
      <c r="G61" s="95"/>
      <c r="H61" s="20"/>
      <c r="I61" s="117"/>
      <c r="J61" s="117"/>
      <c r="K61" s="113"/>
      <c r="L61" s="200"/>
      <c r="M61" s="117"/>
      <c r="N61" s="303"/>
      <c r="O61" s="351" t="str">
        <f t="shared" si="18"/>
        <v/>
      </c>
    </row>
    <row r="62" spans="2:15" ht="17.100000000000001" customHeight="1" x14ac:dyDescent="0.25">
      <c r="B62" s="11"/>
      <c r="C62" s="7"/>
      <c r="D62" s="7"/>
      <c r="E62" s="7"/>
      <c r="F62" s="82">
        <v>821000</v>
      </c>
      <c r="G62" s="94"/>
      <c r="H62" s="21" t="s">
        <v>13</v>
      </c>
      <c r="I62" s="117">
        <f>SUM(I63:I64)</f>
        <v>20000</v>
      </c>
      <c r="J62" s="117">
        <f>SUM(J63:J64)</f>
        <v>20000</v>
      </c>
      <c r="K62" s="113">
        <f t="shared" ref="K62" si="24">K63+K64</f>
        <v>1648</v>
      </c>
      <c r="L62" s="200">
        <f>L63+L64</f>
        <v>0</v>
      </c>
      <c r="M62" s="117">
        <f>M63+M64</f>
        <v>0</v>
      </c>
      <c r="N62" s="303">
        <f>N63+N64</f>
        <v>0</v>
      </c>
      <c r="O62" s="350">
        <f t="shared" si="18"/>
        <v>0</v>
      </c>
    </row>
    <row r="63" spans="2:15" ht="14.25" x14ac:dyDescent="0.2">
      <c r="B63" s="9"/>
      <c r="C63" s="10"/>
      <c r="D63" s="10"/>
      <c r="E63" s="10"/>
      <c r="F63" s="83">
        <v>821200</v>
      </c>
      <c r="G63" s="95"/>
      <c r="H63" s="20" t="s">
        <v>14</v>
      </c>
      <c r="I63" s="118">
        <v>5000</v>
      </c>
      <c r="J63" s="118">
        <v>5000</v>
      </c>
      <c r="K63" s="112">
        <v>0</v>
      </c>
      <c r="L63" s="144"/>
      <c r="M63" s="118"/>
      <c r="N63" s="317">
        <f t="shared" ref="N63:N64" si="25">SUM(L63:M63)</f>
        <v>0</v>
      </c>
      <c r="O63" s="351">
        <f t="shared" si="18"/>
        <v>0</v>
      </c>
    </row>
    <row r="64" spans="2:15" ht="14.25" x14ac:dyDescent="0.2">
      <c r="B64" s="9"/>
      <c r="C64" s="10"/>
      <c r="D64" s="10"/>
      <c r="E64" s="10"/>
      <c r="F64" s="83">
        <v>821300</v>
      </c>
      <c r="G64" s="95"/>
      <c r="H64" s="20" t="s">
        <v>15</v>
      </c>
      <c r="I64" s="118">
        <v>15000</v>
      </c>
      <c r="J64" s="118">
        <v>15000</v>
      </c>
      <c r="K64" s="112">
        <v>1648</v>
      </c>
      <c r="L64" s="144"/>
      <c r="M64" s="118"/>
      <c r="N64" s="317">
        <f t="shared" si="25"/>
        <v>0</v>
      </c>
      <c r="O64" s="351">
        <f t="shared" si="18"/>
        <v>0</v>
      </c>
    </row>
    <row r="65" spans="2:15" ht="14.25" x14ac:dyDescent="0.2">
      <c r="B65" s="9"/>
      <c r="C65" s="10"/>
      <c r="D65" s="10"/>
      <c r="E65" s="10"/>
      <c r="F65" s="83"/>
      <c r="G65" s="95"/>
      <c r="H65" s="20"/>
      <c r="I65" s="118"/>
      <c r="J65" s="118"/>
      <c r="K65" s="112"/>
      <c r="L65" s="144"/>
      <c r="M65" s="118"/>
      <c r="N65" s="304"/>
      <c r="O65" s="351" t="str">
        <f t="shared" si="18"/>
        <v/>
      </c>
    </row>
    <row r="66" spans="2:15" ht="15" x14ac:dyDescent="0.25">
      <c r="B66" s="11"/>
      <c r="C66" s="7"/>
      <c r="D66" s="7"/>
      <c r="E66" s="7"/>
      <c r="F66" s="82"/>
      <c r="G66" s="94"/>
      <c r="H66" s="21" t="s">
        <v>16</v>
      </c>
      <c r="I66" s="158" t="s">
        <v>542</v>
      </c>
      <c r="J66" s="158" t="s">
        <v>542</v>
      </c>
      <c r="K66" s="203">
        <v>41</v>
      </c>
      <c r="L66" s="202"/>
      <c r="M66" s="158"/>
      <c r="N66" s="302"/>
      <c r="O66" s="351"/>
    </row>
    <row r="67" spans="2:15" ht="15" x14ac:dyDescent="0.25">
      <c r="B67" s="11"/>
      <c r="C67" s="7"/>
      <c r="D67" s="7"/>
      <c r="E67" s="7"/>
      <c r="F67" s="82"/>
      <c r="G67" s="94"/>
      <c r="H67" s="7" t="s">
        <v>25</v>
      </c>
      <c r="I67" s="149">
        <f t="shared" ref="I67:N67" si="26">I41+I46+I49+I62</f>
        <v>1744790</v>
      </c>
      <c r="J67" s="13">
        <f t="shared" si="26"/>
        <v>1744790</v>
      </c>
      <c r="K67" s="80">
        <f t="shared" si="26"/>
        <v>904501</v>
      </c>
      <c r="L67" s="152">
        <f t="shared" si="26"/>
        <v>0</v>
      </c>
      <c r="M67" s="13">
        <f t="shared" si="26"/>
        <v>0</v>
      </c>
      <c r="N67" s="303">
        <f t="shared" si="26"/>
        <v>0</v>
      </c>
      <c r="O67" s="350">
        <f>IF(J67=0,"",N67/J67*100)</f>
        <v>0</v>
      </c>
    </row>
    <row r="68" spans="2:15" ht="15" x14ac:dyDescent="0.25">
      <c r="B68" s="11"/>
      <c r="C68" s="7"/>
      <c r="D68" s="7"/>
      <c r="E68" s="7"/>
      <c r="F68" s="82"/>
      <c r="G68" s="94"/>
      <c r="H68" s="7" t="s">
        <v>17</v>
      </c>
      <c r="I68" s="149">
        <f t="shared" ref="I68:N68" si="27">I67</f>
        <v>1744790</v>
      </c>
      <c r="J68" s="13">
        <f t="shared" si="27"/>
        <v>1744790</v>
      </c>
      <c r="K68" s="80">
        <f t="shared" si="27"/>
        <v>904501</v>
      </c>
      <c r="L68" s="152">
        <f t="shared" si="27"/>
        <v>0</v>
      </c>
      <c r="M68" s="13">
        <f t="shared" si="27"/>
        <v>0</v>
      </c>
      <c r="N68" s="303">
        <f t="shared" si="27"/>
        <v>0</v>
      </c>
      <c r="O68" s="350">
        <f>IF(J68=0,"",N68/J68*100)</f>
        <v>0</v>
      </c>
    </row>
    <row r="69" spans="2:15" ht="14.25" x14ac:dyDescent="0.2">
      <c r="B69" s="11"/>
      <c r="C69" s="7"/>
      <c r="D69" s="7"/>
      <c r="E69" s="7"/>
      <c r="F69" s="82"/>
      <c r="G69" s="94"/>
      <c r="H69" s="7" t="s">
        <v>18</v>
      </c>
      <c r="I69" s="24"/>
      <c r="J69" s="24"/>
      <c r="K69" s="76"/>
      <c r="L69" s="151"/>
      <c r="M69" s="24"/>
      <c r="N69" s="304"/>
      <c r="O69" s="351"/>
    </row>
    <row r="70" spans="2:15" ht="15" thickBot="1" x14ac:dyDescent="0.25">
      <c r="B70" s="14"/>
      <c r="C70" s="15"/>
      <c r="D70" s="15"/>
      <c r="E70" s="15"/>
      <c r="F70" s="84"/>
      <c r="G70" s="96"/>
      <c r="H70" s="15"/>
      <c r="I70" s="26"/>
      <c r="J70" s="26"/>
      <c r="K70" s="294"/>
      <c r="L70" s="153"/>
      <c r="M70" s="26"/>
      <c r="N70" s="318"/>
      <c r="O70" s="352"/>
    </row>
    <row r="71" spans="2:15" ht="14.25" x14ac:dyDescent="0.2">
      <c r="F71" s="85"/>
      <c r="G71" s="97"/>
      <c r="N71" s="126"/>
    </row>
    <row r="72" spans="2:15" ht="15" x14ac:dyDescent="0.25">
      <c r="B72" s="5" t="s">
        <v>38</v>
      </c>
      <c r="C72" s="6" t="s">
        <v>40</v>
      </c>
      <c r="D72" s="6" t="s">
        <v>5</v>
      </c>
      <c r="E72" s="173" t="s">
        <v>383</v>
      </c>
      <c r="F72" s="4"/>
      <c r="G72" s="4"/>
      <c r="H72" s="18" t="s">
        <v>566</v>
      </c>
      <c r="I72" s="44"/>
      <c r="J72" s="44"/>
      <c r="K72" s="295"/>
      <c r="L72" s="160"/>
      <c r="M72" s="44"/>
      <c r="N72" s="327"/>
      <c r="O72" s="349"/>
    </row>
    <row r="73" spans="2:15" ht="15" x14ac:dyDescent="0.25">
      <c r="B73" s="11"/>
      <c r="C73" s="7"/>
      <c r="D73" s="7"/>
      <c r="E73" s="7"/>
      <c r="F73" s="82">
        <v>611000</v>
      </c>
      <c r="G73" s="94"/>
      <c r="H73" s="21" t="s">
        <v>59</v>
      </c>
      <c r="I73" s="117">
        <f t="shared" ref="I73" si="28">SUM(I74:I77)</f>
        <v>56750</v>
      </c>
      <c r="J73" s="117">
        <f t="shared" ref="J73:K73" si="29">SUM(J74:J77)</f>
        <v>56750</v>
      </c>
      <c r="K73" s="113">
        <f t="shared" si="29"/>
        <v>21014</v>
      </c>
      <c r="L73" s="200">
        <f>SUM(L74:L77)</f>
        <v>0</v>
      </c>
      <c r="M73" s="117">
        <f>SUM(M74:M77)</f>
        <v>0</v>
      </c>
      <c r="N73" s="316">
        <f>SUM(N74:N77)</f>
        <v>0</v>
      </c>
      <c r="O73" s="350">
        <f t="shared" ref="O73:O96" si="30">IF(J73=0,"",N73/J73*100)</f>
        <v>0</v>
      </c>
    </row>
    <row r="74" spans="2:15" ht="14.25" x14ac:dyDescent="0.2">
      <c r="B74" s="9"/>
      <c r="C74" s="10"/>
      <c r="D74" s="10"/>
      <c r="E74" s="10"/>
      <c r="F74" s="83">
        <v>611100</v>
      </c>
      <c r="G74" s="95"/>
      <c r="H74" s="20" t="s">
        <v>80</v>
      </c>
      <c r="I74" s="118">
        <v>50050</v>
      </c>
      <c r="J74" s="118">
        <v>50050</v>
      </c>
      <c r="K74" s="112">
        <v>19371</v>
      </c>
      <c r="L74" s="144"/>
      <c r="M74" s="118"/>
      <c r="N74" s="317">
        <f>SUM(L74:M74)</f>
        <v>0</v>
      </c>
      <c r="O74" s="351">
        <f t="shared" si="30"/>
        <v>0</v>
      </c>
    </row>
    <row r="75" spans="2:15" ht="14.25" x14ac:dyDescent="0.2">
      <c r="B75" s="9"/>
      <c r="C75" s="10"/>
      <c r="D75" s="10"/>
      <c r="E75" s="10"/>
      <c r="F75" s="83">
        <v>611200</v>
      </c>
      <c r="G75" s="95"/>
      <c r="H75" s="20" t="s">
        <v>81</v>
      </c>
      <c r="I75" s="118">
        <v>6700</v>
      </c>
      <c r="J75" s="118">
        <v>6700</v>
      </c>
      <c r="K75" s="112">
        <v>1643</v>
      </c>
      <c r="L75" s="144"/>
      <c r="M75" s="118"/>
      <c r="N75" s="317">
        <f t="shared" ref="N75:N76" si="31">SUM(L75:M75)</f>
        <v>0</v>
      </c>
      <c r="O75" s="351">
        <f t="shared" si="30"/>
        <v>0</v>
      </c>
    </row>
    <row r="76" spans="2:15" ht="14.25" x14ac:dyDescent="0.2">
      <c r="B76" s="9"/>
      <c r="C76" s="10"/>
      <c r="D76" s="10"/>
      <c r="E76" s="10"/>
      <c r="F76" s="83">
        <v>611200</v>
      </c>
      <c r="G76" s="95"/>
      <c r="H76" s="184" t="s">
        <v>245</v>
      </c>
      <c r="I76" s="115">
        <v>0</v>
      </c>
      <c r="J76" s="115">
        <v>0</v>
      </c>
      <c r="K76" s="110">
        <v>0</v>
      </c>
      <c r="L76" s="143"/>
      <c r="M76" s="115"/>
      <c r="N76" s="317">
        <f t="shared" si="31"/>
        <v>0</v>
      </c>
      <c r="O76" s="351" t="str">
        <f t="shared" si="30"/>
        <v/>
      </c>
    </row>
    <row r="77" spans="2:15" ht="14.25" x14ac:dyDescent="0.2">
      <c r="B77" s="9"/>
      <c r="C77" s="10"/>
      <c r="D77" s="10"/>
      <c r="E77" s="10"/>
      <c r="F77" s="83"/>
      <c r="G77" s="95"/>
      <c r="H77" s="20"/>
      <c r="I77" s="118"/>
      <c r="J77" s="118"/>
      <c r="K77" s="112"/>
      <c r="L77" s="144"/>
      <c r="M77" s="118"/>
      <c r="N77" s="317"/>
      <c r="O77" s="351" t="str">
        <f t="shared" si="30"/>
        <v/>
      </c>
    </row>
    <row r="78" spans="2:15" ht="15" x14ac:dyDescent="0.25">
      <c r="B78" s="11"/>
      <c r="C78" s="7"/>
      <c r="D78" s="7"/>
      <c r="E78" s="7"/>
      <c r="F78" s="82">
        <v>612000</v>
      </c>
      <c r="G78" s="94"/>
      <c r="H78" s="21" t="s">
        <v>58</v>
      </c>
      <c r="I78" s="117">
        <f t="shared" ref="I78:K78" si="32">I79</f>
        <v>5420</v>
      </c>
      <c r="J78" s="117">
        <f t="shared" si="32"/>
        <v>5420</v>
      </c>
      <c r="K78" s="113">
        <f t="shared" si="32"/>
        <v>2034</v>
      </c>
      <c r="L78" s="200">
        <f>L79</f>
        <v>0</v>
      </c>
      <c r="M78" s="117">
        <f>M79</f>
        <v>0</v>
      </c>
      <c r="N78" s="316">
        <f>N79</f>
        <v>0</v>
      </c>
      <c r="O78" s="350">
        <f t="shared" si="30"/>
        <v>0</v>
      </c>
    </row>
    <row r="79" spans="2:15" ht="14.25" x14ac:dyDescent="0.2">
      <c r="B79" s="9"/>
      <c r="C79" s="10"/>
      <c r="D79" s="10"/>
      <c r="E79" s="10"/>
      <c r="F79" s="83">
        <v>612100</v>
      </c>
      <c r="G79" s="95"/>
      <c r="H79" s="182" t="s">
        <v>6</v>
      </c>
      <c r="I79" s="118">
        <v>5420</v>
      </c>
      <c r="J79" s="118">
        <v>5420</v>
      </c>
      <c r="K79" s="112">
        <v>2034</v>
      </c>
      <c r="L79" s="144"/>
      <c r="M79" s="118"/>
      <c r="N79" s="317">
        <f>SUM(L79:M79)</f>
        <v>0</v>
      </c>
      <c r="O79" s="351">
        <f t="shared" si="30"/>
        <v>0</v>
      </c>
    </row>
    <row r="80" spans="2:15" ht="14.25" x14ac:dyDescent="0.2">
      <c r="B80" s="9"/>
      <c r="C80" s="10"/>
      <c r="D80" s="10"/>
      <c r="E80" s="10"/>
      <c r="F80" s="83"/>
      <c r="G80" s="95"/>
      <c r="H80" s="20"/>
      <c r="I80" s="118"/>
      <c r="J80" s="118"/>
      <c r="K80" s="112"/>
      <c r="L80" s="144"/>
      <c r="M80" s="118"/>
      <c r="N80" s="304"/>
      <c r="O80" s="351" t="str">
        <f t="shared" si="30"/>
        <v/>
      </c>
    </row>
    <row r="81" spans="2:15" ht="15" x14ac:dyDescent="0.25">
      <c r="B81" s="11"/>
      <c r="C81" s="7"/>
      <c r="D81" s="7"/>
      <c r="E81" s="7"/>
      <c r="F81" s="82">
        <v>613000</v>
      </c>
      <c r="G81" s="94"/>
      <c r="H81" s="21" t="s">
        <v>60</v>
      </c>
      <c r="I81" s="117">
        <f t="shared" ref="I81" si="33">SUM(I82:I91)</f>
        <v>3500</v>
      </c>
      <c r="J81" s="117">
        <f t="shared" ref="J81:K81" si="34">SUM(J82:J91)</f>
        <v>3500</v>
      </c>
      <c r="K81" s="113">
        <f t="shared" si="34"/>
        <v>710</v>
      </c>
      <c r="L81" s="201">
        <f>SUM(L82:L91)</f>
        <v>0</v>
      </c>
      <c r="M81" s="119">
        <f>SUM(M82:M91)</f>
        <v>0</v>
      </c>
      <c r="N81" s="303">
        <f>SUM(N82:N91)</f>
        <v>0</v>
      </c>
      <c r="O81" s="351">
        <f t="shared" si="30"/>
        <v>0</v>
      </c>
    </row>
    <row r="82" spans="2:15" ht="14.25" x14ac:dyDescent="0.2">
      <c r="B82" s="9"/>
      <c r="C82" s="10"/>
      <c r="D82" s="10"/>
      <c r="E82" s="10"/>
      <c r="F82" s="83">
        <v>613100</v>
      </c>
      <c r="G82" s="95"/>
      <c r="H82" s="20" t="s">
        <v>7</v>
      </c>
      <c r="I82" s="118">
        <v>500</v>
      </c>
      <c r="J82" s="118">
        <v>500</v>
      </c>
      <c r="K82" s="112">
        <v>0</v>
      </c>
      <c r="L82" s="144"/>
      <c r="M82" s="118"/>
      <c r="N82" s="317">
        <f t="shared" ref="N82:N91" si="35">SUM(L82:M82)</f>
        <v>0</v>
      </c>
      <c r="O82" s="351">
        <f t="shared" si="30"/>
        <v>0</v>
      </c>
    </row>
    <row r="83" spans="2:15" ht="14.25" x14ac:dyDescent="0.2">
      <c r="B83" s="9"/>
      <c r="C83" s="10"/>
      <c r="D83" s="10"/>
      <c r="E83" s="10"/>
      <c r="F83" s="83">
        <v>613200</v>
      </c>
      <c r="G83" s="95"/>
      <c r="H83" s="20" t="s">
        <v>8</v>
      </c>
      <c r="I83" s="118">
        <v>0</v>
      </c>
      <c r="J83" s="118">
        <v>0</v>
      </c>
      <c r="K83" s="112">
        <v>0</v>
      </c>
      <c r="L83" s="144"/>
      <c r="M83" s="118"/>
      <c r="N83" s="317">
        <f t="shared" si="35"/>
        <v>0</v>
      </c>
      <c r="O83" s="351" t="str">
        <f t="shared" si="30"/>
        <v/>
      </c>
    </row>
    <row r="84" spans="2:15" ht="14.25" x14ac:dyDescent="0.2">
      <c r="B84" s="9"/>
      <c r="C84" s="10"/>
      <c r="D84" s="10"/>
      <c r="E84" s="10"/>
      <c r="F84" s="83">
        <v>613300</v>
      </c>
      <c r="G84" s="95"/>
      <c r="H84" s="20" t="s">
        <v>82</v>
      </c>
      <c r="I84" s="118">
        <v>1000</v>
      </c>
      <c r="J84" s="118">
        <v>1000</v>
      </c>
      <c r="K84" s="112">
        <v>260</v>
      </c>
      <c r="L84" s="144"/>
      <c r="M84" s="118"/>
      <c r="N84" s="317">
        <f t="shared" si="35"/>
        <v>0</v>
      </c>
      <c r="O84" s="351">
        <f t="shared" si="30"/>
        <v>0</v>
      </c>
    </row>
    <row r="85" spans="2:15" ht="14.25" x14ac:dyDescent="0.2">
      <c r="B85" s="9"/>
      <c r="C85" s="10"/>
      <c r="D85" s="10"/>
      <c r="E85" s="10"/>
      <c r="F85" s="83">
        <v>613400</v>
      </c>
      <c r="G85" s="95"/>
      <c r="H85" s="20" t="s">
        <v>61</v>
      </c>
      <c r="I85" s="118">
        <v>1000</v>
      </c>
      <c r="J85" s="118">
        <v>1000</v>
      </c>
      <c r="K85" s="112">
        <v>389</v>
      </c>
      <c r="L85" s="144"/>
      <c r="M85" s="118"/>
      <c r="N85" s="317">
        <f t="shared" si="35"/>
        <v>0</v>
      </c>
      <c r="O85" s="351">
        <f t="shared" si="30"/>
        <v>0</v>
      </c>
    </row>
    <row r="86" spans="2:15" ht="14.25" x14ac:dyDescent="0.2">
      <c r="B86" s="9"/>
      <c r="C86" s="10"/>
      <c r="D86" s="10"/>
      <c r="E86" s="10"/>
      <c r="F86" s="83">
        <v>613500</v>
      </c>
      <c r="G86" s="95"/>
      <c r="H86" s="20" t="s">
        <v>9</v>
      </c>
      <c r="I86" s="118">
        <v>0</v>
      </c>
      <c r="J86" s="118">
        <v>0</v>
      </c>
      <c r="K86" s="112">
        <v>0</v>
      </c>
      <c r="L86" s="144"/>
      <c r="M86" s="118"/>
      <c r="N86" s="317">
        <f t="shared" si="35"/>
        <v>0</v>
      </c>
      <c r="O86" s="351" t="str">
        <f t="shared" si="30"/>
        <v/>
      </c>
    </row>
    <row r="87" spans="2:15" ht="14.25" x14ac:dyDescent="0.2">
      <c r="B87" s="9"/>
      <c r="C87" s="10"/>
      <c r="D87" s="10"/>
      <c r="E87" s="10"/>
      <c r="F87" s="83">
        <v>613600</v>
      </c>
      <c r="G87" s="95"/>
      <c r="H87" s="20" t="s">
        <v>83</v>
      </c>
      <c r="I87" s="118">
        <v>0</v>
      </c>
      <c r="J87" s="118">
        <v>0</v>
      </c>
      <c r="K87" s="112">
        <v>0</v>
      </c>
      <c r="L87" s="144"/>
      <c r="M87" s="118"/>
      <c r="N87" s="317">
        <f t="shared" si="35"/>
        <v>0</v>
      </c>
      <c r="O87" s="351" t="str">
        <f t="shared" si="30"/>
        <v/>
      </c>
    </row>
    <row r="88" spans="2:15" ht="14.25" x14ac:dyDescent="0.2">
      <c r="B88" s="9"/>
      <c r="C88" s="10"/>
      <c r="D88" s="10"/>
      <c r="E88" s="10"/>
      <c r="F88" s="83">
        <v>613700</v>
      </c>
      <c r="G88" s="95"/>
      <c r="H88" s="20" t="s">
        <v>10</v>
      </c>
      <c r="I88" s="118">
        <v>0</v>
      </c>
      <c r="J88" s="118">
        <v>0</v>
      </c>
      <c r="K88" s="112">
        <v>0</v>
      </c>
      <c r="L88" s="144"/>
      <c r="M88" s="118"/>
      <c r="N88" s="317">
        <f t="shared" si="35"/>
        <v>0</v>
      </c>
      <c r="O88" s="351" t="str">
        <f t="shared" si="30"/>
        <v/>
      </c>
    </row>
    <row r="89" spans="2:15" ht="14.25" x14ac:dyDescent="0.2">
      <c r="B89" s="9"/>
      <c r="C89" s="10"/>
      <c r="D89" s="10"/>
      <c r="E89" s="10"/>
      <c r="F89" s="83">
        <v>613800</v>
      </c>
      <c r="G89" s="95"/>
      <c r="H89" s="20" t="s">
        <v>62</v>
      </c>
      <c r="I89" s="118">
        <v>0</v>
      </c>
      <c r="J89" s="118">
        <v>0</v>
      </c>
      <c r="K89" s="112">
        <v>0</v>
      </c>
      <c r="L89" s="144"/>
      <c r="M89" s="118"/>
      <c r="N89" s="317">
        <f t="shared" si="35"/>
        <v>0</v>
      </c>
      <c r="O89" s="351" t="str">
        <f t="shared" si="30"/>
        <v/>
      </c>
    </row>
    <row r="90" spans="2:15" ht="14.25" x14ac:dyDescent="0.2">
      <c r="B90" s="9"/>
      <c r="C90" s="10"/>
      <c r="D90" s="10"/>
      <c r="E90" s="10"/>
      <c r="F90" s="83">
        <v>613900</v>
      </c>
      <c r="G90" s="95"/>
      <c r="H90" s="20" t="s">
        <v>63</v>
      </c>
      <c r="I90" s="118">
        <v>1000</v>
      </c>
      <c r="J90" s="118">
        <v>1000</v>
      </c>
      <c r="K90" s="112">
        <v>61</v>
      </c>
      <c r="L90" s="144"/>
      <c r="M90" s="118"/>
      <c r="N90" s="317">
        <f t="shared" si="35"/>
        <v>0</v>
      </c>
      <c r="O90" s="351">
        <f t="shared" si="30"/>
        <v>0</v>
      </c>
    </row>
    <row r="91" spans="2:15" ht="14.25" x14ac:dyDescent="0.2">
      <c r="B91" s="9"/>
      <c r="C91" s="10"/>
      <c r="D91" s="10"/>
      <c r="E91" s="10"/>
      <c r="F91" s="83">
        <v>613900</v>
      </c>
      <c r="G91" s="95"/>
      <c r="H91" s="184" t="s">
        <v>246</v>
      </c>
      <c r="I91" s="118">
        <v>0</v>
      </c>
      <c r="J91" s="118">
        <v>0</v>
      </c>
      <c r="K91" s="112">
        <v>0</v>
      </c>
      <c r="L91" s="144"/>
      <c r="M91" s="118"/>
      <c r="N91" s="317">
        <f t="shared" si="35"/>
        <v>0</v>
      </c>
      <c r="O91" s="351" t="str">
        <f t="shared" si="30"/>
        <v/>
      </c>
    </row>
    <row r="92" spans="2:15" ht="14.25" x14ac:dyDescent="0.2">
      <c r="B92" s="11"/>
      <c r="C92" s="7"/>
      <c r="D92" s="7"/>
      <c r="E92" s="172"/>
      <c r="F92" s="91"/>
      <c r="G92" s="104"/>
      <c r="H92" s="21"/>
      <c r="I92" s="118"/>
      <c r="J92" s="118"/>
      <c r="K92" s="112"/>
      <c r="L92" s="144"/>
      <c r="M92" s="118"/>
      <c r="N92" s="190"/>
      <c r="O92" s="351" t="str">
        <f t="shared" si="30"/>
        <v/>
      </c>
    </row>
    <row r="93" spans="2:15" ht="15" x14ac:dyDescent="0.25">
      <c r="B93" s="11"/>
      <c r="C93" s="7"/>
      <c r="D93" s="7"/>
      <c r="E93" s="7"/>
      <c r="F93" s="82">
        <v>821000</v>
      </c>
      <c r="G93" s="94"/>
      <c r="H93" s="21" t="s">
        <v>13</v>
      </c>
      <c r="I93" s="117">
        <f t="shared" ref="I93:M93" si="36">SUM(I94:I95)</f>
        <v>3000</v>
      </c>
      <c r="J93" s="117">
        <f t="shared" ref="J93:K93" si="37">SUM(J94:J95)</f>
        <v>3000</v>
      </c>
      <c r="K93" s="113">
        <f t="shared" si="37"/>
        <v>0</v>
      </c>
      <c r="L93" s="200">
        <f t="shared" si="36"/>
        <v>0</v>
      </c>
      <c r="M93" s="117">
        <f t="shared" si="36"/>
        <v>0</v>
      </c>
      <c r="N93" s="328">
        <f>SUM(N94:N95)</f>
        <v>0</v>
      </c>
      <c r="O93" s="350">
        <f t="shared" si="30"/>
        <v>0</v>
      </c>
    </row>
    <row r="94" spans="2:15" ht="14.25" x14ac:dyDescent="0.2">
      <c r="B94" s="9"/>
      <c r="C94" s="10"/>
      <c r="D94" s="10"/>
      <c r="E94" s="10"/>
      <c r="F94" s="83">
        <v>821200</v>
      </c>
      <c r="G94" s="95"/>
      <c r="H94" s="20" t="s">
        <v>14</v>
      </c>
      <c r="I94" s="118">
        <v>0</v>
      </c>
      <c r="J94" s="118">
        <v>0</v>
      </c>
      <c r="K94" s="112">
        <v>0</v>
      </c>
      <c r="L94" s="144"/>
      <c r="M94" s="118"/>
      <c r="N94" s="317">
        <f t="shared" ref="N94:N95" si="38">SUM(L94:M94)</f>
        <v>0</v>
      </c>
      <c r="O94" s="351" t="str">
        <f t="shared" si="30"/>
        <v/>
      </c>
    </row>
    <row r="95" spans="2:15" ht="14.25" x14ac:dyDescent="0.2">
      <c r="B95" s="9"/>
      <c r="C95" s="10"/>
      <c r="D95" s="10"/>
      <c r="E95" s="10"/>
      <c r="F95" s="83">
        <v>821300</v>
      </c>
      <c r="G95" s="95"/>
      <c r="H95" s="20" t="s">
        <v>15</v>
      </c>
      <c r="I95" s="118">
        <v>3000</v>
      </c>
      <c r="J95" s="118">
        <v>3000</v>
      </c>
      <c r="K95" s="112">
        <v>0</v>
      </c>
      <c r="L95" s="144"/>
      <c r="M95" s="118"/>
      <c r="N95" s="317">
        <f t="shared" si="38"/>
        <v>0</v>
      </c>
      <c r="O95" s="351">
        <f t="shared" si="30"/>
        <v>0</v>
      </c>
    </row>
    <row r="96" spans="2:15" ht="14.25" x14ac:dyDescent="0.2">
      <c r="B96" s="9"/>
      <c r="C96" s="10"/>
      <c r="D96" s="10"/>
      <c r="E96" s="10"/>
      <c r="F96" s="83"/>
      <c r="G96" s="95"/>
      <c r="H96" s="20"/>
      <c r="I96" s="118"/>
      <c r="J96" s="118"/>
      <c r="K96" s="112"/>
      <c r="L96" s="144"/>
      <c r="M96" s="118"/>
      <c r="N96" s="304"/>
      <c r="O96" s="351" t="str">
        <f t="shared" si="30"/>
        <v/>
      </c>
    </row>
    <row r="97" spans="2:15" ht="15" x14ac:dyDescent="0.25">
      <c r="B97" s="11"/>
      <c r="C97" s="7"/>
      <c r="D97" s="7"/>
      <c r="E97" s="7"/>
      <c r="F97" s="82"/>
      <c r="G97" s="94"/>
      <c r="H97" s="21" t="s">
        <v>16</v>
      </c>
      <c r="I97" s="117">
        <v>2</v>
      </c>
      <c r="J97" s="117">
        <v>2</v>
      </c>
      <c r="K97" s="113">
        <v>1</v>
      </c>
      <c r="L97" s="200"/>
      <c r="M97" s="117"/>
      <c r="N97" s="303"/>
      <c r="O97" s="351"/>
    </row>
    <row r="98" spans="2:15" ht="15" x14ac:dyDescent="0.25">
      <c r="B98" s="11"/>
      <c r="C98" s="7"/>
      <c r="D98" s="7"/>
      <c r="E98" s="7"/>
      <c r="F98" s="82"/>
      <c r="G98" s="94"/>
      <c r="H98" s="7" t="s">
        <v>25</v>
      </c>
      <c r="I98" s="149">
        <f t="shared" ref="I98:K98" si="39">I73+I78+I81+I93</f>
        <v>68670</v>
      </c>
      <c r="J98" s="13">
        <f t="shared" si="39"/>
        <v>68670</v>
      </c>
      <c r="K98" s="80">
        <f t="shared" si="39"/>
        <v>23758</v>
      </c>
      <c r="L98" s="152">
        <f>L73+L78+L81+L93</f>
        <v>0</v>
      </c>
      <c r="M98" s="13">
        <f>M73+M78+M81+M93</f>
        <v>0</v>
      </c>
      <c r="N98" s="303">
        <f>N73+N78+N81+N93</f>
        <v>0</v>
      </c>
      <c r="O98" s="350">
        <f>IF(J98=0,"",N98/J98*100)</f>
        <v>0</v>
      </c>
    </row>
    <row r="99" spans="2:15" ht="15" x14ac:dyDescent="0.25">
      <c r="B99" s="11"/>
      <c r="C99" s="7"/>
      <c r="D99" s="7"/>
      <c r="E99" s="7"/>
      <c r="F99" s="82"/>
      <c r="G99" s="94"/>
      <c r="H99" s="7" t="s">
        <v>17</v>
      </c>
      <c r="I99" s="149"/>
      <c r="J99" s="13"/>
      <c r="K99" s="80"/>
      <c r="L99" s="152"/>
      <c r="M99" s="13"/>
      <c r="N99" s="303"/>
      <c r="O99" s="350"/>
    </row>
    <row r="100" spans="2:15" ht="14.25" x14ac:dyDescent="0.2">
      <c r="B100" s="11"/>
      <c r="C100" s="7"/>
      <c r="D100" s="7"/>
      <c r="E100" s="7"/>
      <c r="F100" s="82"/>
      <c r="G100" s="94"/>
      <c r="H100" s="7" t="s">
        <v>18</v>
      </c>
      <c r="I100" s="24"/>
      <c r="J100" s="24"/>
      <c r="K100" s="76"/>
      <c r="L100" s="151"/>
      <c r="M100" s="24"/>
      <c r="N100" s="304"/>
      <c r="O100" s="351" t="str">
        <f>IF(J100=0,"",N100/J100*100)</f>
        <v/>
      </c>
    </row>
    <row r="101" spans="2:15" ht="15" thickBot="1" x14ac:dyDescent="0.25">
      <c r="B101" s="14"/>
      <c r="C101" s="15"/>
      <c r="D101" s="15"/>
      <c r="E101" s="15"/>
      <c r="F101" s="84"/>
      <c r="G101" s="96"/>
      <c r="H101" s="15"/>
      <c r="I101" s="26"/>
      <c r="J101" s="26"/>
      <c r="K101" s="294"/>
      <c r="L101" s="153"/>
      <c r="M101" s="26"/>
      <c r="N101" s="318"/>
      <c r="O101" s="352"/>
    </row>
    <row r="103" spans="2:15" ht="15" x14ac:dyDescent="0.25">
      <c r="B103" s="5" t="s">
        <v>38</v>
      </c>
      <c r="C103" s="6" t="s">
        <v>40</v>
      </c>
      <c r="D103" s="6" t="s">
        <v>28</v>
      </c>
      <c r="E103" s="173" t="s">
        <v>383</v>
      </c>
      <c r="F103" s="4"/>
      <c r="G103" s="4"/>
      <c r="H103" s="18" t="s">
        <v>567</v>
      </c>
      <c r="I103" s="159"/>
      <c r="J103" s="44"/>
      <c r="K103" s="295"/>
      <c r="L103" s="160"/>
      <c r="M103" s="44"/>
      <c r="N103" s="327"/>
      <c r="O103" s="349"/>
    </row>
    <row r="104" spans="2:15" ht="15" x14ac:dyDescent="0.25">
      <c r="B104" s="11"/>
      <c r="C104" s="7"/>
      <c r="D104" s="7"/>
      <c r="E104" s="7"/>
      <c r="F104" s="82">
        <v>611000</v>
      </c>
      <c r="G104" s="94"/>
      <c r="H104" s="21" t="s">
        <v>59</v>
      </c>
      <c r="I104" s="117">
        <f t="shared" ref="I104" si="40">SUM(I105:I108)</f>
        <v>94530</v>
      </c>
      <c r="J104" s="117">
        <f t="shared" ref="J104:K104" si="41">SUM(J105:J108)</f>
        <v>94530</v>
      </c>
      <c r="K104" s="113">
        <f t="shared" si="41"/>
        <v>46151</v>
      </c>
      <c r="L104" s="200">
        <f>SUM(L105:L108)</f>
        <v>0</v>
      </c>
      <c r="M104" s="117">
        <f>SUM(M105:M108)</f>
        <v>0</v>
      </c>
      <c r="N104" s="316">
        <f>SUM(N105:N108)</f>
        <v>0</v>
      </c>
      <c r="O104" s="350">
        <f t="shared" ref="O104:O127" si="42">IF(J104=0,"",N104/J104*100)</f>
        <v>0</v>
      </c>
    </row>
    <row r="105" spans="2:15" ht="14.25" x14ac:dyDescent="0.2">
      <c r="B105" s="9"/>
      <c r="C105" s="10"/>
      <c r="D105" s="10"/>
      <c r="E105" s="10"/>
      <c r="F105" s="83">
        <v>611100</v>
      </c>
      <c r="G105" s="95"/>
      <c r="H105" s="20" t="s">
        <v>80</v>
      </c>
      <c r="I105" s="118">
        <v>81540</v>
      </c>
      <c r="J105" s="118">
        <v>81540</v>
      </c>
      <c r="K105" s="112">
        <v>40759</v>
      </c>
      <c r="L105" s="144"/>
      <c r="M105" s="118"/>
      <c r="N105" s="317">
        <f>SUM(L105:M105)</f>
        <v>0</v>
      </c>
      <c r="O105" s="351">
        <f t="shared" si="42"/>
        <v>0</v>
      </c>
    </row>
    <row r="106" spans="2:15" ht="14.25" x14ac:dyDescent="0.2">
      <c r="B106" s="9"/>
      <c r="C106" s="10"/>
      <c r="D106" s="10"/>
      <c r="E106" s="10"/>
      <c r="F106" s="83">
        <v>611200</v>
      </c>
      <c r="G106" s="95"/>
      <c r="H106" s="20" t="s">
        <v>81</v>
      </c>
      <c r="I106" s="118">
        <v>12990</v>
      </c>
      <c r="J106" s="118">
        <v>12990</v>
      </c>
      <c r="K106" s="112">
        <v>5392</v>
      </c>
      <c r="L106" s="144"/>
      <c r="M106" s="118"/>
      <c r="N106" s="317">
        <f t="shared" ref="N106:N107" si="43">SUM(L106:M106)</f>
        <v>0</v>
      </c>
      <c r="O106" s="351">
        <f t="shared" si="42"/>
        <v>0</v>
      </c>
    </row>
    <row r="107" spans="2:15" ht="14.25" x14ac:dyDescent="0.2">
      <c r="B107" s="9"/>
      <c r="C107" s="10"/>
      <c r="D107" s="10"/>
      <c r="E107" s="10"/>
      <c r="F107" s="83">
        <v>611200</v>
      </c>
      <c r="G107" s="95"/>
      <c r="H107" s="181" t="s">
        <v>245</v>
      </c>
      <c r="I107" s="115">
        <v>0</v>
      </c>
      <c r="J107" s="115">
        <v>0</v>
      </c>
      <c r="K107" s="110">
        <v>0</v>
      </c>
      <c r="L107" s="143"/>
      <c r="M107" s="115"/>
      <c r="N107" s="317">
        <f t="shared" si="43"/>
        <v>0</v>
      </c>
      <c r="O107" s="351" t="str">
        <f t="shared" si="42"/>
        <v/>
      </c>
    </row>
    <row r="108" spans="2:15" ht="14.25" x14ac:dyDescent="0.2">
      <c r="B108" s="9"/>
      <c r="C108" s="10"/>
      <c r="D108" s="10"/>
      <c r="E108" s="10"/>
      <c r="F108" s="83"/>
      <c r="G108" s="95"/>
      <c r="H108" s="20"/>
      <c r="I108" s="118"/>
      <c r="J108" s="118"/>
      <c r="K108" s="112"/>
      <c r="L108" s="144"/>
      <c r="M108" s="118"/>
      <c r="N108" s="317"/>
      <c r="O108" s="351" t="str">
        <f t="shared" si="42"/>
        <v/>
      </c>
    </row>
    <row r="109" spans="2:15" ht="15" x14ac:dyDescent="0.25">
      <c r="B109" s="11"/>
      <c r="C109" s="7"/>
      <c r="D109" s="7"/>
      <c r="E109" s="7"/>
      <c r="F109" s="82">
        <v>612000</v>
      </c>
      <c r="G109" s="94"/>
      <c r="H109" s="21" t="s">
        <v>58</v>
      </c>
      <c r="I109" s="117">
        <f t="shared" ref="I109:K109" si="44">I110</f>
        <v>8590</v>
      </c>
      <c r="J109" s="117">
        <f t="shared" si="44"/>
        <v>8590</v>
      </c>
      <c r="K109" s="113">
        <f t="shared" si="44"/>
        <v>4280</v>
      </c>
      <c r="L109" s="200">
        <f>L110</f>
        <v>0</v>
      </c>
      <c r="M109" s="117">
        <f>M110</f>
        <v>0</v>
      </c>
      <c r="N109" s="316">
        <f>N110</f>
        <v>0</v>
      </c>
      <c r="O109" s="350">
        <f t="shared" si="42"/>
        <v>0</v>
      </c>
    </row>
    <row r="110" spans="2:15" ht="14.25" x14ac:dyDescent="0.2">
      <c r="B110" s="9"/>
      <c r="C110" s="10"/>
      <c r="D110" s="10"/>
      <c r="E110" s="10"/>
      <c r="F110" s="83">
        <v>612100</v>
      </c>
      <c r="G110" s="95"/>
      <c r="H110" s="182" t="s">
        <v>6</v>
      </c>
      <c r="I110" s="118">
        <v>8590</v>
      </c>
      <c r="J110" s="118">
        <v>8590</v>
      </c>
      <c r="K110" s="112">
        <v>4280</v>
      </c>
      <c r="L110" s="144"/>
      <c r="M110" s="118"/>
      <c r="N110" s="317">
        <f>SUM(L110:M110)</f>
        <v>0</v>
      </c>
      <c r="O110" s="351">
        <f t="shared" si="42"/>
        <v>0</v>
      </c>
    </row>
    <row r="111" spans="2:15" ht="14.25" x14ac:dyDescent="0.2">
      <c r="B111" s="9"/>
      <c r="C111" s="10"/>
      <c r="D111" s="10"/>
      <c r="E111" s="10"/>
      <c r="F111" s="83"/>
      <c r="G111" s="95"/>
      <c r="H111" s="20"/>
      <c r="I111" s="118"/>
      <c r="J111" s="118"/>
      <c r="K111" s="112"/>
      <c r="L111" s="144"/>
      <c r="M111" s="118"/>
      <c r="N111" s="304"/>
      <c r="O111" s="351" t="str">
        <f t="shared" si="42"/>
        <v/>
      </c>
    </row>
    <row r="112" spans="2:15" ht="15" x14ac:dyDescent="0.25">
      <c r="B112" s="11"/>
      <c r="C112" s="7"/>
      <c r="D112" s="7"/>
      <c r="E112" s="7"/>
      <c r="F112" s="82">
        <v>613000</v>
      </c>
      <c r="G112" s="94"/>
      <c r="H112" s="21" t="s">
        <v>60</v>
      </c>
      <c r="I112" s="119">
        <f t="shared" ref="I112" si="45">SUM(I113:I122)</f>
        <v>7500</v>
      </c>
      <c r="J112" s="119">
        <f t="shared" ref="J112:K112" si="46">SUM(J113:J122)</f>
        <v>7500</v>
      </c>
      <c r="K112" s="111">
        <f t="shared" si="46"/>
        <v>868</v>
      </c>
      <c r="L112" s="201">
        <f>SUM(L113:L122)</f>
        <v>0</v>
      </c>
      <c r="M112" s="119">
        <f>SUM(M113:M122)</f>
        <v>0</v>
      </c>
      <c r="N112" s="303">
        <f>SUM(N113:N122)</f>
        <v>0</v>
      </c>
      <c r="O112" s="350">
        <f t="shared" si="42"/>
        <v>0</v>
      </c>
    </row>
    <row r="113" spans="2:15" ht="14.25" x14ac:dyDescent="0.2">
      <c r="B113" s="9"/>
      <c r="C113" s="10"/>
      <c r="D113" s="10"/>
      <c r="E113" s="10"/>
      <c r="F113" s="83">
        <v>613100</v>
      </c>
      <c r="G113" s="95"/>
      <c r="H113" s="20" t="s">
        <v>7</v>
      </c>
      <c r="I113" s="118">
        <v>1000</v>
      </c>
      <c r="J113" s="118">
        <v>1000</v>
      </c>
      <c r="K113" s="112">
        <v>0</v>
      </c>
      <c r="L113" s="144"/>
      <c r="M113" s="118"/>
      <c r="N113" s="317">
        <f t="shared" ref="N113:N122" si="47">SUM(L113:M113)</f>
        <v>0</v>
      </c>
      <c r="O113" s="351">
        <f t="shared" si="42"/>
        <v>0</v>
      </c>
    </row>
    <row r="114" spans="2:15" ht="14.25" x14ac:dyDescent="0.2">
      <c r="B114" s="9"/>
      <c r="C114" s="10"/>
      <c r="D114" s="10"/>
      <c r="E114" s="10"/>
      <c r="F114" s="83">
        <v>613200</v>
      </c>
      <c r="G114" s="95"/>
      <c r="H114" s="20" t="s">
        <v>8</v>
      </c>
      <c r="I114" s="118">
        <v>0</v>
      </c>
      <c r="J114" s="118">
        <v>0</v>
      </c>
      <c r="K114" s="112">
        <v>0</v>
      </c>
      <c r="L114" s="144"/>
      <c r="M114" s="118"/>
      <c r="N114" s="317">
        <f t="shared" si="47"/>
        <v>0</v>
      </c>
      <c r="O114" s="351" t="str">
        <f t="shared" si="42"/>
        <v/>
      </c>
    </row>
    <row r="115" spans="2:15" ht="14.25" x14ac:dyDescent="0.2">
      <c r="B115" s="9"/>
      <c r="C115" s="10"/>
      <c r="D115" s="10"/>
      <c r="E115" s="10"/>
      <c r="F115" s="83">
        <v>613300</v>
      </c>
      <c r="G115" s="95"/>
      <c r="H115" s="20" t="s">
        <v>82</v>
      </c>
      <c r="I115" s="118">
        <v>1000</v>
      </c>
      <c r="J115" s="118">
        <v>1000</v>
      </c>
      <c r="K115" s="112">
        <v>250</v>
      </c>
      <c r="L115" s="144"/>
      <c r="M115" s="118"/>
      <c r="N115" s="317">
        <f t="shared" si="47"/>
        <v>0</v>
      </c>
      <c r="O115" s="351">
        <f t="shared" si="42"/>
        <v>0</v>
      </c>
    </row>
    <row r="116" spans="2:15" ht="14.25" x14ac:dyDescent="0.2">
      <c r="B116" s="9"/>
      <c r="C116" s="10"/>
      <c r="D116" s="10"/>
      <c r="E116" s="10"/>
      <c r="F116" s="83">
        <v>613400</v>
      </c>
      <c r="G116" s="95"/>
      <c r="H116" s="20" t="s">
        <v>61</v>
      </c>
      <c r="I116" s="118">
        <v>1000</v>
      </c>
      <c r="J116" s="118">
        <v>1000</v>
      </c>
      <c r="K116" s="112">
        <v>194</v>
      </c>
      <c r="L116" s="144"/>
      <c r="M116" s="118"/>
      <c r="N116" s="317">
        <f t="shared" si="47"/>
        <v>0</v>
      </c>
      <c r="O116" s="351">
        <f t="shared" si="42"/>
        <v>0</v>
      </c>
    </row>
    <row r="117" spans="2:15" ht="14.25" x14ac:dyDescent="0.2">
      <c r="B117" s="9"/>
      <c r="C117" s="10"/>
      <c r="D117" s="10"/>
      <c r="E117" s="10"/>
      <c r="F117" s="83">
        <v>613500</v>
      </c>
      <c r="G117" s="95"/>
      <c r="H117" s="20" t="s">
        <v>9</v>
      </c>
      <c r="I117" s="118">
        <v>0</v>
      </c>
      <c r="J117" s="118">
        <v>0</v>
      </c>
      <c r="K117" s="112">
        <v>0</v>
      </c>
      <c r="L117" s="144"/>
      <c r="M117" s="118"/>
      <c r="N117" s="317">
        <f t="shared" si="47"/>
        <v>0</v>
      </c>
      <c r="O117" s="351" t="str">
        <f t="shared" si="42"/>
        <v/>
      </c>
    </row>
    <row r="118" spans="2:15" ht="14.25" x14ac:dyDescent="0.2">
      <c r="B118" s="9"/>
      <c r="C118" s="10"/>
      <c r="D118" s="10"/>
      <c r="E118" s="10"/>
      <c r="F118" s="83">
        <v>613600</v>
      </c>
      <c r="G118" s="95"/>
      <c r="H118" s="20" t="s">
        <v>83</v>
      </c>
      <c r="I118" s="118">
        <v>0</v>
      </c>
      <c r="J118" s="118">
        <v>0</v>
      </c>
      <c r="K118" s="112">
        <v>0</v>
      </c>
      <c r="L118" s="144"/>
      <c r="M118" s="118"/>
      <c r="N118" s="317">
        <f t="shared" si="47"/>
        <v>0</v>
      </c>
      <c r="O118" s="351" t="str">
        <f t="shared" si="42"/>
        <v/>
      </c>
    </row>
    <row r="119" spans="2:15" ht="14.25" x14ac:dyDescent="0.2">
      <c r="B119" s="9"/>
      <c r="C119" s="10"/>
      <c r="D119" s="10"/>
      <c r="E119" s="10"/>
      <c r="F119" s="83">
        <v>613700</v>
      </c>
      <c r="G119" s="95"/>
      <c r="H119" s="20" t="s">
        <v>10</v>
      </c>
      <c r="I119" s="118">
        <v>3500</v>
      </c>
      <c r="J119" s="118">
        <v>3500</v>
      </c>
      <c r="K119" s="112">
        <v>225</v>
      </c>
      <c r="L119" s="144"/>
      <c r="M119" s="118"/>
      <c r="N119" s="317">
        <f t="shared" si="47"/>
        <v>0</v>
      </c>
      <c r="O119" s="351">
        <f t="shared" si="42"/>
        <v>0</v>
      </c>
    </row>
    <row r="120" spans="2:15" ht="14.25" x14ac:dyDescent="0.2">
      <c r="B120" s="9"/>
      <c r="C120" s="10"/>
      <c r="D120" s="10"/>
      <c r="E120" s="10"/>
      <c r="F120" s="83">
        <v>613800</v>
      </c>
      <c r="G120" s="95"/>
      <c r="H120" s="20" t="s">
        <v>62</v>
      </c>
      <c r="I120" s="118">
        <v>0</v>
      </c>
      <c r="J120" s="118">
        <v>0</v>
      </c>
      <c r="K120" s="112">
        <v>0</v>
      </c>
      <c r="L120" s="144"/>
      <c r="M120" s="118"/>
      <c r="N120" s="317">
        <f t="shared" si="47"/>
        <v>0</v>
      </c>
      <c r="O120" s="351" t="str">
        <f t="shared" si="42"/>
        <v/>
      </c>
    </row>
    <row r="121" spans="2:15" ht="14.25" x14ac:dyDescent="0.2">
      <c r="B121" s="9"/>
      <c r="C121" s="10"/>
      <c r="D121" s="10"/>
      <c r="E121" s="10"/>
      <c r="F121" s="83">
        <v>613900</v>
      </c>
      <c r="G121" s="95"/>
      <c r="H121" s="20" t="s">
        <v>63</v>
      </c>
      <c r="I121" s="118">
        <v>1000</v>
      </c>
      <c r="J121" s="118">
        <v>1000</v>
      </c>
      <c r="K121" s="112">
        <v>199</v>
      </c>
      <c r="L121" s="144"/>
      <c r="M121" s="118"/>
      <c r="N121" s="317">
        <f t="shared" si="47"/>
        <v>0</v>
      </c>
      <c r="O121" s="351">
        <f t="shared" si="42"/>
        <v>0</v>
      </c>
    </row>
    <row r="122" spans="2:15" ht="14.25" x14ac:dyDescent="0.2">
      <c r="B122" s="9"/>
      <c r="C122" s="10"/>
      <c r="D122" s="10"/>
      <c r="E122" s="10"/>
      <c r="F122" s="83">
        <v>613900</v>
      </c>
      <c r="G122" s="95"/>
      <c r="H122" s="181" t="s">
        <v>246</v>
      </c>
      <c r="I122" s="118">
        <v>0</v>
      </c>
      <c r="J122" s="118">
        <v>0</v>
      </c>
      <c r="K122" s="112">
        <v>0</v>
      </c>
      <c r="L122" s="144"/>
      <c r="M122" s="118"/>
      <c r="N122" s="317">
        <f t="shared" si="47"/>
        <v>0</v>
      </c>
      <c r="O122" s="351" t="str">
        <f t="shared" si="42"/>
        <v/>
      </c>
    </row>
    <row r="123" spans="2:15" ht="14.25" x14ac:dyDescent="0.2">
      <c r="B123" s="11"/>
      <c r="C123" s="7"/>
      <c r="D123" s="7"/>
      <c r="E123" s="172"/>
      <c r="F123" s="91"/>
      <c r="G123" s="104"/>
      <c r="H123" s="21"/>
      <c r="I123" s="118"/>
      <c r="J123" s="118"/>
      <c r="K123" s="112"/>
      <c r="L123" s="144"/>
      <c r="M123" s="118"/>
      <c r="N123" s="304"/>
      <c r="O123" s="351" t="str">
        <f t="shared" si="42"/>
        <v/>
      </c>
    </row>
    <row r="124" spans="2:15" ht="15" x14ac:dyDescent="0.25">
      <c r="B124" s="11"/>
      <c r="C124" s="7"/>
      <c r="D124" s="7"/>
      <c r="E124" s="7"/>
      <c r="F124" s="82">
        <v>821000</v>
      </c>
      <c r="G124" s="94"/>
      <c r="H124" s="21" t="s">
        <v>13</v>
      </c>
      <c r="I124" s="117">
        <f t="shared" ref="I124" si="48">SUM(I125:I126)</f>
        <v>2000</v>
      </c>
      <c r="J124" s="117">
        <f t="shared" ref="J124:K124" si="49">SUM(J125:J126)</f>
        <v>2000</v>
      </c>
      <c r="K124" s="113">
        <f t="shared" si="49"/>
        <v>429</v>
      </c>
      <c r="L124" s="200">
        <f>SUM(L125:L126)</f>
        <v>0</v>
      </c>
      <c r="M124" s="117">
        <f>SUM(M125:M126)</f>
        <v>0</v>
      </c>
      <c r="N124" s="303">
        <f>SUM(N125:N126)</f>
        <v>0</v>
      </c>
      <c r="O124" s="350">
        <f t="shared" si="42"/>
        <v>0</v>
      </c>
    </row>
    <row r="125" spans="2:15" ht="14.25" x14ac:dyDescent="0.2">
      <c r="B125" s="9"/>
      <c r="C125" s="10"/>
      <c r="D125" s="10"/>
      <c r="E125" s="10"/>
      <c r="F125" s="83">
        <v>821200</v>
      </c>
      <c r="G125" s="95"/>
      <c r="H125" s="20" t="s">
        <v>14</v>
      </c>
      <c r="I125" s="118">
        <v>0</v>
      </c>
      <c r="J125" s="118">
        <v>0</v>
      </c>
      <c r="K125" s="112">
        <v>0</v>
      </c>
      <c r="L125" s="144"/>
      <c r="M125" s="118"/>
      <c r="N125" s="317">
        <f t="shared" ref="N125:N126" si="50">SUM(L125:M125)</f>
        <v>0</v>
      </c>
      <c r="O125" s="351" t="str">
        <f t="shared" si="42"/>
        <v/>
      </c>
    </row>
    <row r="126" spans="2:15" ht="14.25" x14ac:dyDescent="0.2">
      <c r="B126" s="9"/>
      <c r="C126" s="10"/>
      <c r="D126" s="10"/>
      <c r="E126" s="10"/>
      <c r="F126" s="83">
        <v>821300</v>
      </c>
      <c r="G126" s="95"/>
      <c r="H126" s="20" t="s">
        <v>15</v>
      </c>
      <c r="I126" s="118">
        <v>2000</v>
      </c>
      <c r="J126" s="118">
        <v>2000</v>
      </c>
      <c r="K126" s="112">
        <v>429</v>
      </c>
      <c r="L126" s="144"/>
      <c r="M126" s="118"/>
      <c r="N126" s="317">
        <f t="shared" si="50"/>
        <v>0</v>
      </c>
      <c r="O126" s="351">
        <f t="shared" si="42"/>
        <v>0</v>
      </c>
    </row>
    <row r="127" spans="2:15" ht="14.25" x14ac:dyDescent="0.2">
      <c r="B127" s="9"/>
      <c r="C127" s="10"/>
      <c r="D127" s="10"/>
      <c r="E127" s="10"/>
      <c r="F127" s="83"/>
      <c r="G127" s="95"/>
      <c r="H127" s="20"/>
      <c r="I127" s="118"/>
      <c r="J127" s="118"/>
      <c r="K127" s="112"/>
      <c r="L127" s="144"/>
      <c r="M127" s="118"/>
      <c r="N127" s="304"/>
      <c r="O127" s="351" t="str">
        <f t="shared" si="42"/>
        <v/>
      </c>
    </row>
    <row r="128" spans="2:15" ht="15" x14ac:dyDescent="0.25">
      <c r="B128" s="11"/>
      <c r="C128" s="7"/>
      <c r="D128" s="7"/>
      <c r="E128" s="7"/>
      <c r="F128" s="82"/>
      <c r="G128" s="94"/>
      <c r="H128" s="21" t="s">
        <v>16</v>
      </c>
      <c r="I128" s="117">
        <v>3</v>
      </c>
      <c r="J128" s="117">
        <v>3</v>
      </c>
      <c r="K128" s="113">
        <v>3</v>
      </c>
      <c r="L128" s="200"/>
      <c r="M128" s="117"/>
      <c r="N128" s="303"/>
      <c r="O128" s="351"/>
    </row>
    <row r="129" spans="2:15" ht="15" x14ac:dyDescent="0.25">
      <c r="B129" s="11"/>
      <c r="C129" s="7"/>
      <c r="D129" s="7"/>
      <c r="E129" s="7"/>
      <c r="F129" s="82"/>
      <c r="G129" s="94"/>
      <c r="H129" s="7" t="s">
        <v>25</v>
      </c>
      <c r="I129" s="149">
        <f t="shared" ref="I129:K129" si="51">I104+I109+I112+I124</f>
        <v>112620</v>
      </c>
      <c r="J129" s="13">
        <f t="shared" si="51"/>
        <v>112620</v>
      </c>
      <c r="K129" s="80">
        <f t="shared" si="51"/>
        <v>51728</v>
      </c>
      <c r="L129" s="152">
        <f>L104+L109+L112+L124</f>
        <v>0</v>
      </c>
      <c r="M129" s="13">
        <f>M104+M109+M112+M124</f>
        <v>0</v>
      </c>
      <c r="N129" s="303">
        <f>N104+N109+N112+N124</f>
        <v>0</v>
      </c>
      <c r="O129" s="350">
        <f>IF(J129=0,"",N129/J129*100)</f>
        <v>0</v>
      </c>
    </row>
    <row r="130" spans="2:15" ht="15" x14ac:dyDescent="0.25">
      <c r="B130" s="11"/>
      <c r="C130" s="7"/>
      <c r="D130" s="7"/>
      <c r="E130" s="7"/>
      <c r="F130" s="82"/>
      <c r="G130" s="94"/>
      <c r="H130" s="7" t="s">
        <v>17</v>
      </c>
      <c r="I130" s="149">
        <f>I129+I98</f>
        <v>181290</v>
      </c>
      <c r="J130" s="13">
        <f t="shared" ref="J130:N130" si="52">J129+J98</f>
        <v>181290</v>
      </c>
      <c r="K130" s="80">
        <f t="shared" si="52"/>
        <v>75486</v>
      </c>
      <c r="L130" s="152">
        <f t="shared" si="52"/>
        <v>0</v>
      </c>
      <c r="M130" s="13">
        <f t="shared" si="52"/>
        <v>0</v>
      </c>
      <c r="N130" s="303">
        <f t="shared" si="52"/>
        <v>0</v>
      </c>
      <c r="O130" s="350">
        <f>IF(J130=0,"",N130/J130*100)</f>
        <v>0</v>
      </c>
    </row>
    <row r="131" spans="2:15" ht="15" x14ac:dyDescent="0.25">
      <c r="B131" s="11"/>
      <c r="C131" s="7"/>
      <c r="D131" s="7"/>
      <c r="E131" s="7"/>
      <c r="F131" s="82"/>
      <c r="G131" s="94"/>
      <c r="H131" s="7" t="s">
        <v>18</v>
      </c>
      <c r="I131" s="13"/>
      <c r="J131" s="13"/>
      <c r="K131" s="80"/>
      <c r="L131" s="152"/>
      <c r="M131" s="13"/>
      <c r="N131" s="303"/>
      <c r="O131" s="350"/>
    </row>
    <row r="132" spans="2:15" ht="15" thickBot="1" x14ac:dyDescent="0.25">
      <c r="B132" s="14"/>
      <c r="C132" s="15"/>
      <c r="D132" s="15"/>
      <c r="E132" s="15"/>
      <c r="F132" s="84"/>
      <c r="G132" s="96"/>
      <c r="H132" s="15"/>
      <c r="I132" s="26"/>
      <c r="J132" s="26"/>
      <c r="K132" s="294"/>
      <c r="L132" s="153"/>
      <c r="M132" s="26"/>
      <c r="N132" s="318"/>
      <c r="O132" s="352"/>
    </row>
    <row r="134" spans="2:15" ht="15" x14ac:dyDescent="0.25">
      <c r="B134" s="5" t="s">
        <v>38</v>
      </c>
      <c r="C134" s="6" t="s">
        <v>79</v>
      </c>
      <c r="D134" s="6" t="s">
        <v>5</v>
      </c>
      <c r="E134" s="173" t="s">
        <v>383</v>
      </c>
      <c r="F134" s="4"/>
      <c r="G134" s="4"/>
      <c r="H134" s="18" t="s">
        <v>568</v>
      </c>
      <c r="I134" s="44"/>
      <c r="J134" s="44"/>
      <c r="K134" s="295"/>
      <c r="L134" s="160"/>
      <c r="M134" s="44"/>
      <c r="N134" s="327"/>
      <c r="O134" s="349"/>
    </row>
    <row r="135" spans="2:15" ht="15" x14ac:dyDescent="0.25">
      <c r="B135" s="11"/>
      <c r="C135" s="7"/>
      <c r="D135" s="7"/>
      <c r="E135" s="7"/>
      <c r="F135" s="82">
        <v>611000</v>
      </c>
      <c r="G135" s="94"/>
      <c r="H135" s="21" t="s">
        <v>59</v>
      </c>
      <c r="I135" s="117">
        <f t="shared" ref="I135" si="53">SUM(I136:I139)</f>
        <v>114100</v>
      </c>
      <c r="J135" s="117">
        <f t="shared" ref="J135:K135" si="54">SUM(J136:J139)</f>
        <v>114100</v>
      </c>
      <c r="K135" s="113">
        <f t="shared" si="54"/>
        <v>49399</v>
      </c>
      <c r="L135" s="200">
        <f>SUM(L136:L139)</f>
        <v>0</v>
      </c>
      <c r="M135" s="117">
        <f>SUM(M136:M139)</f>
        <v>0</v>
      </c>
      <c r="N135" s="316">
        <f>SUM(N136:N139)</f>
        <v>0</v>
      </c>
      <c r="O135" s="350">
        <f t="shared" ref="O135:O158" si="55">IF(J135=0,"",N135/J135*100)</f>
        <v>0</v>
      </c>
    </row>
    <row r="136" spans="2:15" ht="14.25" x14ac:dyDescent="0.2">
      <c r="B136" s="9"/>
      <c r="C136" s="10"/>
      <c r="D136" s="10"/>
      <c r="E136" s="10"/>
      <c r="F136" s="83">
        <v>611100</v>
      </c>
      <c r="G136" s="95"/>
      <c r="H136" s="20" t="s">
        <v>80</v>
      </c>
      <c r="I136" s="118">
        <v>100740</v>
      </c>
      <c r="J136" s="118">
        <v>100740</v>
      </c>
      <c r="K136" s="112">
        <v>44829</v>
      </c>
      <c r="L136" s="144"/>
      <c r="M136" s="118"/>
      <c r="N136" s="317">
        <f>SUM(L136:M136)</f>
        <v>0</v>
      </c>
      <c r="O136" s="351">
        <f t="shared" si="55"/>
        <v>0</v>
      </c>
    </row>
    <row r="137" spans="2:15" ht="14.25" x14ac:dyDescent="0.2">
      <c r="B137" s="9"/>
      <c r="C137" s="10"/>
      <c r="D137" s="10"/>
      <c r="E137" s="10"/>
      <c r="F137" s="83">
        <v>611200</v>
      </c>
      <c r="G137" s="95"/>
      <c r="H137" s="20" t="s">
        <v>81</v>
      </c>
      <c r="I137" s="118">
        <v>13360</v>
      </c>
      <c r="J137" s="118">
        <v>13360</v>
      </c>
      <c r="K137" s="112">
        <v>4570</v>
      </c>
      <c r="L137" s="144"/>
      <c r="M137" s="118"/>
      <c r="N137" s="317">
        <f t="shared" ref="N137:N138" si="56">SUM(L137:M137)</f>
        <v>0</v>
      </c>
      <c r="O137" s="351">
        <f t="shared" si="55"/>
        <v>0</v>
      </c>
    </row>
    <row r="138" spans="2:15" ht="14.25" x14ac:dyDescent="0.2">
      <c r="B138" s="9"/>
      <c r="C138" s="10"/>
      <c r="D138" s="10"/>
      <c r="E138" s="10"/>
      <c r="F138" s="83">
        <v>611200</v>
      </c>
      <c r="G138" s="95"/>
      <c r="H138" s="184" t="s">
        <v>245</v>
      </c>
      <c r="I138" s="115">
        <v>0</v>
      </c>
      <c r="J138" s="115">
        <v>0</v>
      </c>
      <c r="K138" s="110">
        <v>0</v>
      </c>
      <c r="L138" s="143"/>
      <c r="M138" s="115"/>
      <c r="N138" s="317">
        <f t="shared" si="56"/>
        <v>0</v>
      </c>
      <c r="O138" s="351" t="str">
        <f t="shared" si="55"/>
        <v/>
      </c>
    </row>
    <row r="139" spans="2:15" ht="14.25" x14ac:dyDescent="0.2">
      <c r="B139" s="9"/>
      <c r="C139" s="10"/>
      <c r="D139" s="10"/>
      <c r="E139" s="10"/>
      <c r="F139" s="83"/>
      <c r="G139" s="95"/>
      <c r="H139" s="20"/>
      <c r="I139" s="118"/>
      <c r="J139" s="118"/>
      <c r="K139" s="112"/>
      <c r="L139" s="144"/>
      <c r="M139" s="118"/>
      <c r="N139" s="317"/>
      <c r="O139" s="351" t="str">
        <f t="shared" si="55"/>
        <v/>
      </c>
    </row>
    <row r="140" spans="2:15" ht="15" x14ac:dyDescent="0.25">
      <c r="B140" s="11"/>
      <c r="C140" s="7"/>
      <c r="D140" s="7"/>
      <c r="E140" s="7"/>
      <c r="F140" s="82">
        <v>612000</v>
      </c>
      <c r="G140" s="94"/>
      <c r="H140" s="21" t="s">
        <v>58</v>
      </c>
      <c r="I140" s="117">
        <f t="shared" ref="I140:K140" si="57">I141</f>
        <v>10740</v>
      </c>
      <c r="J140" s="117">
        <f t="shared" si="57"/>
        <v>10740</v>
      </c>
      <c r="K140" s="113">
        <f t="shared" si="57"/>
        <v>4707</v>
      </c>
      <c r="L140" s="200">
        <f>L141</f>
        <v>0</v>
      </c>
      <c r="M140" s="117">
        <f>M141</f>
        <v>0</v>
      </c>
      <c r="N140" s="316">
        <f>N141</f>
        <v>0</v>
      </c>
      <c r="O140" s="350">
        <f t="shared" si="55"/>
        <v>0</v>
      </c>
    </row>
    <row r="141" spans="2:15" ht="14.25" x14ac:dyDescent="0.2">
      <c r="B141" s="9"/>
      <c r="C141" s="10"/>
      <c r="D141" s="10"/>
      <c r="E141" s="10"/>
      <c r="F141" s="83">
        <v>612100</v>
      </c>
      <c r="G141" s="95"/>
      <c r="H141" s="182" t="s">
        <v>6</v>
      </c>
      <c r="I141" s="118">
        <v>10740</v>
      </c>
      <c r="J141" s="118">
        <v>10740</v>
      </c>
      <c r="K141" s="112">
        <v>4707</v>
      </c>
      <c r="L141" s="144"/>
      <c r="M141" s="118"/>
      <c r="N141" s="317">
        <f>SUM(L141:M141)</f>
        <v>0</v>
      </c>
      <c r="O141" s="351">
        <f t="shared" si="55"/>
        <v>0</v>
      </c>
    </row>
    <row r="142" spans="2:15" ht="14.25" x14ac:dyDescent="0.2">
      <c r="B142" s="9"/>
      <c r="C142" s="10"/>
      <c r="D142" s="10"/>
      <c r="E142" s="10"/>
      <c r="F142" s="83"/>
      <c r="G142" s="95"/>
      <c r="H142" s="20"/>
      <c r="I142" s="118"/>
      <c r="J142" s="118"/>
      <c r="K142" s="112"/>
      <c r="L142" s="144"/>
      <c r="M142" s="118"/>
      <c r="N142" s="304"/>
      <c r="O142" s="351" t="str">
        <f t="shared" si="55"/>
        <v/>
      </c>
    </row>
    <row r="143" spans="2:15" ht="15" x14ac:dyDescent="0.25">
      <c r="B143" s="11"/>
      <c r="C143" s="7"/>
      <c r="D143" s="7"/>
      <c r="E143" s="7"/>
      <c r="F143" s="82">
        <v>613000</v>
      </c>
      <c r="G143" s="94"/>
      <c r="H143" s="21" t="s">
        <v>60</v>
      </c>
      <c r="I143" s="117">
        <f t="shared" ref="I143" si="58">SUM(I144:I153)</f>
        <v>6300</v>
      </c>
      <c r="J143" s="117">
        <f t="shared" ref="J143:K143" si="59">SUM(J144:J153)</f>
        <v>6300</v>
      </c>
      <c r="K143" s="113">
        <f t="shared" si="59"/>
        <v>1956</v>
      </c>
      <c r="L143" s="201">
        <f>SUM(L144:L153)</f>
        <v>0</v>
      </c>
      <c r="M143" s="119">
        <f>SUM(M144:M153)</f>
        <v>0</v>
      </c>
      <c r="N143" s="303">
        <f>SUM(N144:N153)</f>
        <v>0</v>
      </c>
      <c r="O143" s="350">
        <f t="shared" si="55"/>
        <v>0</v>
      </c>
    </row>
    <row r="144" spans="2:15" ht="14.25" x14ac:dyDescent="0.2">
      <c r="B144" s="9"/>
      <c r="C144" s="10"/>
      <c r="D144" s="10"/>
      <c r="E144" s="10"/>
      <c r="F144" s="83">
        <v>613100</v>
      </c>
      <c r="G144" s="95"/>
      <c r="H144" s="20" t="s">
        <v>7</v>
      </c>
      <c r="I144" s="118">
        <v>1300</v>
      </c>
      <c r="J144" s="118">
        <v>1300</v>
      </c>
      <c r="K144" s="112">
        <v>476</v>
      </c>
      <c r="L144" s="144"/>
      <c r="M144" s="118"/>
      <c r="N144" s="317">
        <f t="shared" ref="N144:N153" si="60">SUM(L144:M144)</f>
        <v>0</v>
      </c>
      <c r="O144" s="351">
        <f t="shared" si="55"/>
        <v>0</v>
      </c>
    </row>
    <row r="145" spans="2:15" ht="14.25" x14ac:dyDescent="0.2">
      <c r="B145" s="9"/>
      <c r="C145" s="10"/>
      <c r="D145" s="10"/>
      <c r="E145" s="10"/>
      <c r="F145" s="83">
        <v>613200</v>
      </c>
      <c r="G145" s="95"/>
      <c r="H145" s="20" t="s">
        <v>8</v>
      </c>
      <c r="I145" s="118">
        <v>0</v>
      </c>
      <c r="J145" s="118">
        <v>0</v>
      </c>
      <c r="K145" s="112">
        <v>0</v>
      </c>
      <c r="L145" s="144"/>
      <c r="M145" s="118"/>
      <c r="N145" s="317">
        <f t="shared" si="60"/>
        <v>0</v>
      </c>
      <c r="O145" s="351" t="str">
        <f t="shared" si="55"/>
        <v/>
      </c>
    </row>
    <row r="146" spans="2:15" ht="14.25" x14ac:dyDescent="0.2">
      <c r="B146" s="9"/>
      <c r="C146" s="10"/>
      <c r="D146" s="10"/>
      <c r="E146" s="10"/>
      <c r="F146" s="83">
        <v>613300</v>
      </c>
      <c r="G146" s="95"/>
      <c r="H146" s="20" t="s">
        <v>82</v>
      </c>
      <c r="I146" s="118">
        <v>2000</v>
      </c>
      <c r="J146" s="118">
        <v>2000</v>
      </c>
      <c r="K146" s="112">
        <v>561</v>
      </c>
      <c r="L146" s="144"/>
      <c r="M146" s="118"/>
      <c r="N146" s="317">
        <f t="shared" si="60"/>
        <v>0</v>
      </c>
      <c r="O146" s="351">
        <f t="shared" si="55"/>
        <v>0</v>
      </c>
    </row>
    <row r="147" spans="2:15" ht="14.25" x14ac:dyDescent="0.2">
      <c r="B147" s="9"/>
      <c r="C147" s="10"/>
      <c r="D147" s="10"/>
      <c r="E147" s="10"/>
      <c r="F147" s="83">
        <v>613400</v>
      </c>
      <c r="G147" s="95"/>
      <c r="H147" s="20" t="s">
        <v>61</v>
      </c>
      <c r="I147" s="118">
        <v>1000</v>
      </c>
      <c r="J147" s="118">
        <v>1000</v>
      </c>
      <c r="K147" s="112">
        <v>169</v>
      </c>
      <c r="L147" s="144"/>
      <c r="M147" s="118"/>
      <c r="N147" s="317">
        <f t="shared" si="60"/>
        <v>0</v>
      </c>
      <c r="O147" s="351">
        <f t="shared" si="55"/>
        <v>0</v>
      </c>
    </row>
    <row r="148" spans="2:15" ht="14.25" x14ac:dyDescent="0.2">
      <c r="B148" s="9"/>
      <c r="C148" s="10"/>
      <c r="D148" s="10"/>
      <c r="E148" s="10"/>
      <c r="F148" s="83">
        <v>613500</v>
      </c>
      <c r="G148" s="95"/>
      <c r="H148" s="20" t="s">
        <v>9</v>
      </c>
      <c r="I148" s="118">
        <v>0</v>
      </c>
      <c r="J148" s="118">
        <v>0</v>
      </c>
      <c r="K148" s="112">
        <v>0</v>
      </c>
      <c r="L148" s="144"/>
      <c r="M148" s="118"/>
      <c r="N148" s="317">
        <f t="shared" si="60"/>
        <v>0</v>
      </c>
      <c r="O148" s="351" t="str">
        <f t="shared" si="55"/>
        <v/>
      </c>
    </row>
    <row r="149" spans="2:15" ht="14.25" x14ac:dyDescent="0.2">
      <c r="B149" s="9"/>
      <c r="C149" s="10"/>
      <c r="D149" s="10"/>
      <c r="E149" s="10"/>
      <c r="F149" s="83">
        <v>613600</v>
      </c>
      <c r="G149" s="95"/>
      <c r="H149" s="20" t="s">
        <v>83</v>
      </c>
      <c r="I149" s="118">
        <v>0</v>
      </c>
      <c r="J149" s="118">
        <v>0</v>
      </c>
      <c r="K149" s="112">
        <v>0</v>
      </c>
      <c r="L149" s="144"/>
      <c r="M149" s="118"/>
      <c r="N149" s="317">
        <f t="shared" si="60"/>
        <v>0</v>
      </c>
      <c r="O149" s="351" t="str">
        <f t="shared" si="55"/>
        <v/>
      </c>
    </row>
    <row r="150" spans="2:15" ht="14.25" x14ac:dyDescent="0.2">
      <c r="B150" s="9"/>
      <c r="C150" s="10"/>
      <c r="D150" s="10"/>
      <c r="E150" s="10"/>
      <c r="F150" s="83">
        <v>613700</v>
      </c>
      <c r="G150" s="95"/>
      <c r="H150" s="20" t="s">
        <v>10</v>
      </c>
      <c r="I150" s="118">
        <v>500</v>
      </c>
      <c r="J150" s="118">
        <v>500</v>
      </c>
      <c r="K150" s="112">
        <v>38</v>
      </c>
      <c r="L150" s="144"/>
      <c r="M150" s="118"/>
      <c r="N150" s="317">
        <f t="shared" si="60"/>
        <v>0</v>
      </c>
      <c r="O150" s="351">
        <f t="shared" si="55"/>
        <v>0</v>
      </c>
    </row>
    <row r="151" spans="2:15" ht="14.25" x14ac:dyDescent="0.2">
      <c r="B151" s="9"/>
      <c r="C151" s="10"/>
      <c r="D151" s="10"/>
      <c r="E151" s="10"/>
      <c r="F151" s="83">
        <v>613800</v>
      </c>
      <c r="G151" s="95"/>
      <c r="H151" s="20" t="s">
        <v>62</v>
      </c>
      <c r="I151" s="118">
        <v>0</v>
      </c>
      <c r="J151" s="118">
        <v>0</v>
      </c>
      <c r="K151" s="112">
        <v>0</v>
      </c>
      <c r="L151" s="144"/>
      <c r="M151" s="118"/>
      <c r="N151" s="317">
        <f t="shared" si="60"/>
        <v>0</v>
      </c>
      <c r="O151" s="351" t="str">
        <f t="shared" si="55"/>
        <v/>
      </c>
    </row>
    <row r="152" spans="2:15" ht="14.25" x14ac:dyDescent="0.2">
      <c r="B152" s="9"/>
      <c r="C152" s="10"/>
      <c r="D152" s="10"/>
      <c r="E152" s="10"/>
      <c r="F152" s="83">
        <v>613900</v>
      </c>
      <c r="G152" s="95"/>
      <c r="H152" s="20" t="s">
        <v>63</v>
      </c>
      <c r="I152" s="118">
        <v>1500</v>
      </c>
      <c r="J152" s="118">
        <v>1500</v>
      </c>
      <c r="K152" s="112">
        <v>712</v>
      </c>
      <c r="L152" s="144"/>
      <c r="M152" s="118"/>
      <c r="N152" s="317">
        <f t="shared" si="60"/>
        <v>0</v>
      </c>
      <c r="O152" s="351">
        <f t="shared" si="55"/>
        <v>0</v>
      </c>
    </row>
    <row r="153" spans="2:15" ht="14.25" x14ac:dyDescent="0.2">
      <c r="B153" s="9"/>
      <c r="C153" s="10"/>
      <c r="D153" s="10"/>
      <c r="E153" s="10"/>
      <c r="F153" s="83">
        <v>613900</v>
      </c>
      <c r="G153" s="95"/>
      <c r="H153" s="184" t="s">
        <v>246</v>
      </c>
      <c r="I153" s="118">
        <v>0</v>
      </c>
      <c r="J153" s="118">
        <v>0</v>
      </c>
      <c r="K153" s="112">
        <v>0</v>
      </c>
      <c r="L153" s="144"/>
      <c r="M153" s="118"/>
      <c r="N153" s="317">
        <f t="shared" si="60"/>
        <v>0</v>
      </c>
      <c r="O153" s="351" t="str">
        <f t="shared" si="55"/>
        <v/>
      </c>
    </row>
    <row r="154" spans="2:15" ht="14.25" x14ac:dyDescent="0.2">
      <c r="B154" s="11"/>
      <c r="C154" s="7"/>
      <c r="D154" s="7"/>
      <c r="E154" s="172"/>
      <c r="F154" s="91"/>
      <c r="G154" s="104"/>
      <c r="H154" s="21"/>
      <c r="I154" s="118"/>
      <c r="J154" s="118"/>
      <c r="K154" s="112"/>
      <c r="L154" s="144"/>
      <c r="M154" s="118"/>
      <c r="N154" s="304"/>
      <c r="O154" s="351" t="str">
        <f t="shared" si="55"/>
        <v/>
      </c>
    </row>
    <row r="155" spans="2:15" ht="15" x14ac:dyDescent="0.25">
      <c r="B155" s="11"/>
      <c r="C155" s="7"/>
      <c r="D155" s="7"/>
      <c r="E155" s="7"/>
      <c r="F155" s="82">
        <v>821000</v>
      </c>
      <c r="G155" s="94"/>
      <c r="H155" s="21" t="s">
        <v>13</v>
      </c>
      <c r="I155" s="117">
        <f t="shared" ref="I155" si="61">I156+I157</f>
        <v>3000</v>
      </c>
      <c r="J155" s="117">
        <f t="shared" ref="J155:K155" si="62">J156+J157</f>
        <v>3000</v>
      </c>
      <c r="K155" s="113">
        <f t="shared" si="62"/>
        <v>1195</v>
      </c>
      <c r="L155" s="200">
        <f>L156+L157</f>
        <v>0</v>
      </c>
      <c r="M155" s="117">
        <f>M156+M157</f>
        <v>0</v>
      </c>
      <c r="N155" s="303">
        <f>N156+N157</f>
        <v>0</v>
      </c>
      <c r="O155" s="351">
        <f t="shared" si="55"/>
        <v>0</v>
      </c>
    </row>
    <row r="156" spans="2:15" ht="14.25" x14ac:dyDescent="0.2">
      <c r="B156" s="9"/>
      <c r="C156" s="10"/>
      <c r="D156" s="10"/>
      <c r="E156" s="10"/>
      <c r="F156" s="83">
        <v>821200</v>
      </c>
      <c r="G156" s="95"/>
      <c r="H156" s="20" t="s">
        <v>14</v>
      </c>
      <c r="I156" s="118">
        <v>0</v>
      </c>
      <c r="J156" s="118">
        <v>0</v>
      </c>
      <c r="K156" s="112">
        <v>0</v>
      </c>
      <c r="L156" s="144"/>
      <c r="M156" s="118"/>
      <c r="N156" s="317">
        <f t="shared" ref="N156:N157" si="63">SUM(L156:M156)</f>
        <v>0</v>
      </c>
      <c r="O156" s="351" t="str">
        <f t="shared" si="55"/>
        <v/>
      </c>
    </row>
    <row r="157" spans="2:15" ht="14.25" x14ac:dyDescent="0.2">
      <c r="B157" s="9"/>
      <c r="C157" s="10"/>
      <c r="D157" s="10"/>
      <c r="E157" s="10"/>
      <c r="F157" s="83">
        <v>821300</v>
      </c>
      <c r="G157" s="95"/>
      <c r="H157" s="20" t="s">
        <v>15</v>
      </c>
      <c r="I157" s="118">
        <v>3000</v>
      </c>
      <c r="J157" s="118">
        <v>3000</v>
      </c>
      <c r="K157" s="112">
        <v>1195</v>
      </c>
      <c r="L157" s="144"/>
      <c r="M157" s="118"/>
      <c r="N157" s="317">
        <f t="shared" si="63"/>
        <v>0</v>
      </c>
      <c r="O157" s="351">
        <f t="shared" si="55"/>
        <v>0</v>
      </c>
    </row>
    <row r="158" spans="2:15" ht="14.25" x14ac:dyDescent="0.2">
      <c r="B158" s="9"/>
      <c r="C158" s="10"/>
      <c r="D158" s="10"/>
      <c r="E158" s="10"/>
      <c r="F158" s="83"/>
      <c r="G158" s="95"/>
      <c r="H158" s="20"/>
      <c r="I158" s="118"/>
      <c r="J158" s="118"/>
      <c r="K158" s="112"/>
      <c r="L158" s="144"/>
      <c r="M158" s="118"/>
      <c r="N158" s="304"/>
      <c r="O158" s="351" t="str">
        <f t="shared" si="55"/>
        <v/>
      </c>
    </row>
    <row r="159" spans="2:15" ht="15" x14ac:dyDescent="0.25">
      <c r="B159" s="11"/>
      <c r="C159" s="7"/>
      <c r="D159" s="7"/>
      <c r="E159" s="7"/>
      <c r="F159" s="82"/>
      <c r="G159" s="94"/>
      <c r="H159" s="21" t="s">
        <v>16</v>
      </c>
      <c r="I159" s="117">
        <v>4</v>
      </c>
      <c r="J159" s="117">
        <v>4</v>
      </c>
      <c r="K159" s="113">
        <v>3</v>
      </c>
      <c r="L159" s="200"/>
      <c r="M159" s="117"/>
      <c r="N159" s="303"/>
      <c r="O159" s="351"/>
    </row>
    <row r="160" spans="2:15" ht="15" x14ac:dyDescent="0.25">
      <c r="B160" s="11"/>
      <c r="C160" s="7"/>
      <c r="D160" s="7"/>
      <c r="E160" s="7"/>
      <c r="F160" s="82"/>
      <c r="G160" s="94"/>
      <c r="H160" s="7" t="s">
        <v>25</v>
      </c>
      <c r="I160" s="149">
        <f t="shared" ref="I160:K160" si="64">I135+I140+I143+I155</f>
        <v>134140</v>
      </c>
      <c r="J160" s="13">
        <f t="shared" si="64"/>
        <v>134140</v>
      </c>
      <c r="K160" s="80">
        <f t="shared" si="64"/>
        <v>57257</v>
      </c>
      <c r="L160" s="152">
        <f>L135+L140+L143+L155</f>
        <v>0</v>
      </c>
      <c r="M160" s="13">
        <f>M135+M140+M143+M155</f>
        <v>0</v>
      </c>
      <c r="N160" s="303">
        <f>N135+N140+N143+N155</f>
        <v>0</v>
      </c>
      <c r="O160" s="350">
        <f>IF(J160=0,"",N160/J160*100)</f>
        <v>0</v>
      </c>
    </row>
    <row r="161" spans="2:15" ht="15" x14ac:dyDescent="0.25">
      <c r="B161" s="11"/>
      <c r="C161" s="7"/>
      <c r="D161" s="7"/>
      <c r="E161" s="7"/>
      <c r="F161" s="82"/>
      <c r="G161" s="94"/>
      <c r="H161" s="7" t="s">
        <v>17</v>
      </c>
      <c r="I161" s="13">
        <f t="shared" ref="I161:K161" si="65">I160</f>
        <v>134140</v>
      </c>
      <c r="J161" s="13">
        <f t="shared" si="65"/>
        <v>134140</v>
      </c>
      <c r="K161" s="80">
        <f t="shared" si="65"/>
        <v>57257</v>
      </c>
      <c r="L161" s="152">
        <f>L160</f>
        <v>0</v>
      </c>
      <c r="M161" s="13">
        <f>M160</f>
        <v>0</v>
      </c>
      <c r="N161" s="303">
        <f>N160</f>
        <v>0</v>
      </c>
      <c r="O161" s="350">
        <f>IF(J161=0,"",N161/J161*100)</f>
        <v>0</v>
      </c>
    </row>
    <row r="162" spans="2:15" ht="15" x14ac:dyDescent="0.25">
      <c r="B162" s="11"/>
      <c r="C162" s="7"/>
      <c r="D162" s="7"/>
      <c r="E162" s="7"/>
      <c r="F162" s="82"/>
      <c r="G162" s="94"/>
      <c r="H162" s="7" t="s">
        <v>18</v>
      </c>
      <c r="I162" s="13"/>
      <c r="J162" s="13"/>
      <c r="K162" s="80"/>
      <c r="L162" s="152"/>
      <c r="M162" s="13"/>
      <c r="N162" s="303"/>
      <c r="O162" s="350" t="str">
        <f>IF(J162=0,"",N162/J162*100)</f>
        <v/>
      </c>
    </row>
    <row r="163" spans="2:15" ht="15" thickBot="1" x14ac:dyDescent="0.25">
      <c r="B163" s="14"/>
      <c r="C163" s="15"/>
      <c r="D163" s="15"/>
      <c r="E163" s="15"/>
      <c r="F163" s="84"/>
      <c r="G163" s="96"/>
      <c r="H163" s="15"/>
      <c r="I163" s="26"/>
      <c r="J163" s="26"/>
      <c r="K163" s="294"/>
      <c r="L163" s="153"/>
      <c r="M163" s="26"/>
      <c r="N163" s="318"/>
      <c r="O163" s="352"/>
    </row>
    <row r="165" spans="2:15" ht="15" x14ac:dyDescent="0.25">
      <c r="B165" s="5" t="s">
        <v>38</v>
      </c>
      <c r="C165" s="6" t="s">
        <v>237</v>
      </c>
      <c r="D165" s="6" t="s">
        <v>5</v>
      </c>
      <c r="E165" s="173" t="s">
        <v>471</v>
      </c>
      <c r="F165" s="4"/>
      <c r="G165" s="4"/>
      <c r="H165" s="18" t="s">
        <v>569</v>
      </c>
      <c r="I165" s="159"/>
      <c r="J165" s="44"/>
      <c r="K165" s="295"/>
      <c r="L165" s="160"/>
      <c r="M165" s="44"/>
      <c r="N165" s="327"/>
      <c r="O165" s="349"/>
    </row>
    <row r="166" spans="2:15" ht="15" x14ac:dyDescent="0.25">
      <c r="B166" s="11"/>
      <c r="C166" s="7"/>
      <c r="D166" s="7"/>
      <c r="E166" s="7"/>
      <c r="F166" s="82">
        <v>611000</v>
      </c>
      <c r="G166" s="94"/>
      <c r="H166" s="21" t="s">
        <v>59</v>
      </c>
      <c r="I166" s="117">
        <f t="shared" ref="I166" si="66">SUM(I167:I169)</f>
        <v>37830</v>
      </c>
      <c r="J166" s="117">
        <f t="shared" ref="J166:K166" si="67">SUM(J167:J169)</f>
        <v>37830</v>
      </c>
      <c r="K166" s="113">
        <f t="shared" si="67"/>
        <v>13001</v>
      </c>
      <c r="L166" s="200">
        <f>SUM(L167:L169)</f>
        <v>0</v>
      </c>
      <c r="M166" s="117">
        <f>SUM(M167:M169)</f>
        <v>0</v>
      </c>
      <c r="N166" s="316">
        <f>SUM(N167:N169)</f>
        <v>0</v>
      </c>
      <c r="O166" s="350">
        <f t="shared" ref="O166:O189" si="68">IF(J166=0,"",N166/J166*100)</f>
        <v>0</v>
      </c>
    </row>
    <row r="167" spans="2:15" ht="14.25" x14ac:dyDescent="0.2">
      <c r="B167" s="9"/>
      <c r="C167" s="10"/>
      <c r="D167" s="10"/>
      <c r="E167" s="10"/>
      <c r="F167" s="83">
        <v>611100</v>
      </c>
      <c r="G167" s="95"/>
      <c r="H167" s="20" t="s">
        <v>80</v>
      </c>
      <c r="I167" s="118">
        <v>32640</v>
      </c>
      <c r="J167" s="118">
        <v>32640</v>
      </c>
      <c r="K167" s="112">
        <v>11422</v>
      </c>
      <c r="L167" s="144"/>
      <c r="M167" s="118"/>
      <c r="N167" s="317">
        <f>SUM(L167:M167)</f>
        <v>0</v>
      </c>
      <c r="O167" s="351">
        <f t="shared" si="68"/>
        <v>0</v>
      </c>
    </row>
    <row r="168" spans="2:15" ht="14.25" x14ac:dyDescent="0.2">
      <c r="B168" s="9"/>
      <c r="C168" s="10"/>
      <c r="D168" s="10"/>
      <c r="E168" s="10"/>
      <c r="F168" s="83">
        <v>611200</v>
      </c>
      <c r="G168" s="95"/>
      <c r="H168" s="20" t="s">
        <v>81</v>
      </c>
      <c r="I168" s="118">
        <v>5190</v>
      </c>
      <c r="J168" s="118">
        <v>5190</v>
      </c>
      <c r="K168" s="112">
        <v>1579</v>
      </c>
      <c r="L168" s="144"/>
      <c r="M168" s="118"/>
      <c r="N168" s="317">
        <f t="shared" ref="N168:N169" si="69">SUM(L168:M168)</f>
        <v>0</v>
      </c>
      <c r="O168" s="351">
        <f t="shared" si="68"/>
        <v>0</v>
      </c>
    </row>
    <row r="169" spans="2:15" ht="14.25" x14ac:dyDescent="0.2">
      <c r="B169" s="9"/>
      <c r="C169" s="10"/>
      <c r="D169" s="10"/>
      <c r="E169" s="10"/>
      <c r="F169" s="83">
        <v>611200</v>
      </c>
      <c r="G169" s="95"/>
      <c r="H169" s="184" t="s">
        <v>245</v>
      </c>
      <c r="I169" s="115">
        <v>0</v>
      </c>
      <c r="J169" s="115">
        <v>0</v>
      </c>
      <c r="K169" s="110">
        <v>0</v>
      </c>
      <c r="L169" s="143"/>
      <c r="M169" s="115"/>
      <c r="N169" s="317">
        <f t="shared" si="69"/>
        <v>0</v>
      </c>
      <c r="O169" s="351" t="str">
        <f t="shared" si="68"/>
        <v/>
      </c>
    </row>
    <row r="170" spans="2:15" ht="15" x14ac:dyDescent="0.25">
      <c r="B170" s="9"/>
      <c r="C170" s="10"/>
      <c r="D170" s="10"/>
      <c r="E170" s="10"/>
      <c r="F170" s="83"/>
      <c r="G170" s="95"/>
      <c r="H170" s="20"/>
      <c r="I170" s="117"/>
      <c r="J170" s="117"/>
      <c r="K170" s="113"/>
      <c r="L170" s="200"/>
      <c r="M170" s="117"/>
      <c r="N170" s="316"/>
      <c r="O170" s="351" t="str">
        <f t="shared" si="68"/>
        <v/>
      </c>
    </row>
    <row r="171" spans="2:15" ht="15" x14ac:dyDescent="0.25">
      <c r="B171" s="11"/>
      <c r="C171" s="7"/>
      <c r="D171" s="7"/>
      <c r="E171" s="7"/>
      <c r="F171" s="82">
        <v>612000</v>
      </c>
      <c r="G171" s="94"/>
      <c r="H171" s="21" t="s">
        <v>58</v>
      </c>
      <c r="I171" s="117">
        <f t="shared" ref="I171:K171" si="70">I172</f>
        <v>3720</v>
      </c>
      <c r="J171" s="117">
        <f t="shared" si="70"/>
        <v>3720</v>
      </c>
      <c r="K171" s="113">
        <f t="shared" si="70"/>
        <v>1199</v>
      </c>
      <c r="L171" s="200">
        <f>L172</f>
        <v>0</v>
      </c>
      <c r="M171" s="117">
        <f>M172</f>
        <v>0</v>
      </c>
      <c r="N171" s="316">
        <f>N172</f>
        <v>0</v>
      </c>
      <c r="O171" s="350">
        <f t="shared" si="68"/>
        <v>0</v>
      </c>
    </row>
    <row r="172" spans="2:15" ht="14.25" x14ac:dyDescent="0.2">
      <c r="B172" s="9"/>
      <c r="C172" s="10"/>
      <c r="D172" s="10"/>
      <c r="E172" s="10"/>
      <c r="F172" s="83">
        <v>612100</v>
      </c>
      <c r="G172" s="95"/>
      <c r="H172" s="182" t="s">
        <v>6</v>
      </c>
      <c r="I172" s="118">
        <v>3720</v>
      </c>
      <c r="J172" s="118">
        <v>3720</v>
      </c>
      <c r="K172" s="112">
        <v>1199</v>
      </c>
      <c r="L172" s="144"/>
      <c r="M172" s="118"/>
      <c r="N172" s="317">
        <f>SUM(L172:M172)</f>
        <v>0</v>
      </c>
      <c r="O172" s="351">
        <f t="shared" si="68"/>
        <v>0</v>
      </c>
    </row>
    <row r="173" spans="2:15" ht="14.25" x14ac:dyDescent="0.2">
      <c r="B173" s="9"/>
      <c r="C173" s="10"/>
      <c r="D173" s="10"/>
      <c r="E173" s="10"/>
      <c r="F173" s="83"/>
      <c r="G173" s="95"/>
      <c r="H173" s="20"/>
      <c r="I173" s="118"/>
      <c r="J173" s="118"/>
      <c r="K173" s="112"/>
      <c r="L173" s="144"/>
      <c r="M173" s="118"/>
      <c r="N173" s="304"/>
      <c r="O173" s="351" t="str">
        <f t="shared" si="68"/>
        <v/>
      </c>
    </row>
    <row r="174" spans="2:15" ht="15" x14ac:dyDescent="0.25">
      <c r="B174" s="11"/>
      <c r="C174" s="7"/>
      <c r="D174" s="7"/>
      <c r="E174" s="7"/>
      <c r="F174" s="82">
        <v>613000</v>
      </c>
      <c r="G174" s="94"/>
      <c r="H174" s="21" t="s">
        <v>60</v>
      </c>
      <c r="I174" s="119">
        <f t="shared" ref="I174" si="71">SUM(I175:I184)</f>
        <v>3500</v>
      </c>
      <c r="J174" s="119">
        <f t="shared" ref="J174:K174" si="72">SUM(J175:J184)</f>
        <v>3500</v>
      </c>
      <c r="K174" s="111">
        <f t="shared" si="72"/>
        <v>36</v>
      </c>
      <c r="L174" s="201">
        <f>SUM(L175:L184)</f>
        <v>0</v>
      </c>
      <c r="M174" s="119">
        <f>SUM(M175:M184)</f>
        <v>0</v>
      </c>
      <c r="N174" s="303">
        <f>SUM(N175:N184)</f>
        <v>0</v>
      </c>
      <c r="O174" s="350">
        <f t="shared" si="68"/>
        <v>0</v>
      </c>
    </row>
    <row r="175" spans="2:15" ht="14.25" x14ac:dyDescent="0.2">
      <c r="B175" s="9"/>
      <c r="C175" s="10"/>
      <c r="D175" s="10"/>
      <c r="E175" s="10"/>
      <c r="F175" s="83">
        <v>613100</v>
      </c>
      <c r="G175" s="95"/>
      <c r="H175" s="20" t="s">
        <v>7</v>
      </c>
      <c r="I175" s="118">
        <v>1000</v>
      </c>
      <c r="J175" s="118">
        <v>1000</v>
      </c>
      <c r="K175" s="112">
        <v>0</v>
      </c>
      <c r="L175" s="144"/>
      <c r="M175" s="118"/>
      <c r="N175" s="317">
        <f t="shared" ref="N175:N184" si="73">SUM(L175:M175)</f>
        <v>0</v>
      </c>
      <c r="O175" s="351">
        <f t="shared" si="68"/>
        <v>0</v>
      </c>
    </row>
    <row r="176" spans="2:15" ht="14.25" x14ac:dyDescent="0.2">
      <c r="B176" s="9"/>
      <c r="C176" s="10"/>
      <c r="D176" s="10"/>
      <c r="E176" s="10"/>
      <c r="F176" s="83">
        <v>613200</v>
      </c>
      <c r="G176" s="95"/>
      <c r="H176" s="20" t="s">
        <v>8</v>
      </c>
      <c r="I176" s="118">
        <v>0</v>
      </c>
      <c r="J176" s="118">
        <v>0</v>
      </c>
      <c r="K176" s="112">
        <v>0</v>
      </c>
      <c r="L176" s="144"/>
      <c r="M176" s="118"/>
      <c r="N176" s="317">
        <f t="shared" si="73"/>
        <v>0</v>
      </c>
      <c r="O176" s="351" t="str">
        <f t="shared" si="68"/>
        <v/>
      </c>
    </row>
    <row r="177" spans="2:15" ht="14.25" x14ac:dyDescent="0.2">
      <c r="B177" s="9"/>
      <c r="C177" s="10"/>
      <c r="D177" s="10"/>
      <c r="E177" s="10"/>
      <c r="F177" s="83">
        <v>613300</v>
      </c>
      <c r="G177" s="95"/>
      <c r="H177" s="20" t="s">
        <v>82</v>
      </c>
      <c r="I177" s="118">
        <v>0</v>
      </c>
      <c r="J177" s="118">
        <v>0</v>
      </c>
      <c r="K177" s="112">
        <v>0</v>
      </c>
      <c r="L177" s="144"/>
      <c r="M177" s="118"/>
      <c r="N177" s="317">
        <f t="shared" si="73"/>
        <v>0</v>
      </c>
      <c r="O177" s="351" t="str">
        <f t="shared" si="68"/>
        <v/>
      </c>
    </row>
    <row r="178" spans="2:15" ht="14.25" x14ac:dyDescent="0.2">
      <c r="B178" s="9"/>
      <c r="C178" s="10"/>
      <c r="D178" s="10"/>
      <c r="E178" s="10"/>
      <c r="F178" s="83">
        <v>613400</v>
      </c>
      <c r="G178" s="95"/>
      <c r="H178" s="20" t="s">
        <v>61</v>
      </c>
      <c r="I178" s="118">
        <v>500</v>
      </c>
      <c r="J178" s="118">
        <v>500</v>
      </c>
      <c r="K178" s="112">
        <v>0</v>
      </c>
      <c r="L178" s="144"/>
      <c r="M178" s="118"/>
      <c r="N178" s="317">
        <f t="shared" si="73"/>
        <v>0</v>
      </c>
      <c r="O178" s="351">
        <f t="shared" si="68"/>
        <v>0</v>
      </c>
    </row>
    <row r="179" spans="2:15" ht="14.25" x14ac:dyDescent="0.2">
      <c r="B179" s="9"/>
      <c r="C179" s="10"/>
      <c r="D179" s="10"/>
      <c r="E179" s="10"/>
      <c r="F179" s="83">
        <v>613500</v>
      </c>
      <c r="G179" s="95"/>
      <c r="H179" s="20" t="s">
        <v>9</v>
      </c>
      <c r="I179" s="118">
        <v>0</v>
      </c>
      <c r="J179" s="118">
        <v>0</v>
      </c>
      <c r="K179" s="112">
        <v>0</v>
      </c>
      <c r="L179" s="144"/>
      <c r="M179" s="118"/>
      <c r="N179" s="317">
        <f t="shared" si="73"/>
        <v>0</v>
      </c>
      <c r="O179" s="351" t="str">
        <f t="shared" si="68"/>
        <v/>
      </c>
    </row>
    <row r="180" spans="2:15" ht="14.25" x14ac:dyDescent="0.2">
      <c r="B180" s="9"/>
      <c r="C180" s="10"/>
      <c r="D180" s="10"/>
      <c r="E180" s="10"/>
      <c r="F180" s="83">
        <v>613600</v>
      </c>
      <c r="G180" s="95"/>
      <c r="H180" s="20" t="s">
        <v>83</v>
      </c>
      <c r="I180" s="118">
        <v>0</v>
      </c>
      <c r="J180" s="118">
        <v>0</v>
      </c>
      <c r="K180" s="112">
        <v>0</v>
      </c>
      <c r="L180" s="144"/>
      <c r="M180" s="118"/>
      <c r="N180" s="317">
        <f t="shared" si="73"/>
        <v>0</v>
      </c>
      <c r="O180" s="351" t="str">
        <f t="shared" si="68"/>
        <v/>
      </c>
    </row>
    <row r="181" spans="2:15" ht="14.25" x14ac:dyDescent="0.2">
      <c r="B181" s="9"/>
      <c r="C181" s="10"/>
      <c r="D181" s="10"/>
      <c r="E181" s="10"/>
      <c r="F181" s="83">
        <v>613700</v>
      </c>
      <c r="G181" s="95"/>
      <c r="H181" s="20" t="s">
        <v>10</v>
      </c>
      <c r="I181" s="118">
        <v>500</v>
      </c>
      <c r="J181" s="118">
        <v>500</v>
      </c>
      <c r="K181" s="112">
        <v>0</v>
      </c>
      <c r="L181" s="144"/>
      <c r="M181" s="118"/>
      <c r="N181" s="317">
        <f t="shared" si="73"/>
        <v>0</v>
      </c>
      <c r="O181" s="351">
        <f t="shared" si="68"/>
        <v>0</v>
      </c>
    </row>
    <row r="182" spans="2:15" ht="14.25" x14ac:dyDescent="0.2">
      <c r="B182" s="9"/>
      <c r="C182" s="10"/>
      <c r="D182" s="10"/>
      <c r="E182" s="10"/>
      <c r="F182" s="83">
        <v>613800</v>
      </c>
      <c r="G182" s="95"/>
      <c r="H182" s="20" t="s">
        <v>62</v>
      </c>
      <c r="I182" s="118">
        <v>0</v>
      </c>
      <c r="J182" s="118">
        <v>0</v>
      </c>
      <c r="K182" s="112">
        <v>0</v>
      </c>
      <c r="L182" s="144"/>
      <c r="M182" s="118"/>
      <c r="N182" s="317">
        <f t="shared" si="73"/>
        <v>0</v>
      </c>
      <c r="O182" s="351" t="str">
        <f t="shared" si="68"/>
        <v/>
      </c>
    </row>
    <row r="183" spans="2:15" ht="14.25" x14ac:dyDescent="0.2">
      <c r="B183" s="9"/>
      <c r="C183" s="10"/>
      <c r="D183" s="10"/>
      <c r="E183" s="10"/>
      <c r="F183" s="83">
        <v>613900</v>
      </c>
      <c r="G183" s="95"/>
      <c r="H183" s="20" t="s">
        <v>63</v>
      </c>
      <c r="I183" s="118">
        <v>1500</v>
      </c>
      <c r="J183" s="118">
        <v>1500</v>
      </c>
      <c r="K183" s="112">
        <v>36</v>
      </c>
      <c r="L183" s="144"/>
      <c r="M183" s="118"/>
      <c r="N183" s="317">
        <f t="shared" si="73"/>
        <v>0</v>
      </c>
      <c r="O183" s="351">
        <f t="shared" si="68"/>
        <v>0</v>
      </c>
    </row>
    <row r="184" spans="2:15" ht="14.25" x14ac:dyDescent="0.2">
      <c r="B184" s="9"/>
      <c r="C184" s="10"/>
      <c r="D184" s="10"/>
      <c r="E184" s="10"/>
      <c r="F184" s="83">
        <v>613900</v>
      </c>
      <c r="G184" s="95"/>
      <c r="H184" s="184" t="s">
        <v>246</v>
      </c>
      <c r="I184" s="118">
        <v>0</v>
      </c>
      <c r="J184" s="118">
        <v>0</v>
      </c>
      <c r="K184" s="112">
        <v>0</v>
      </c>
      <c r="L184" s="144"/>
      <c r="M184" s="118"/>
      <c r="N184" s="317">
        <f t="shared" si="73"/>
        <v>0</v>
      </c>
      <c r="O184" s="351" t="str">
        <f t="shared" si="68"/>
        <v/>
      </c>
    </row>
    <row r="185" spans="2:15" ht="14.25" x14ac:dyDescent="0.2">
      <c r="B185" s="11"/>
      <c r="C185" s="7"/>
      <c r="D185" s="7"/>
      <c r="E185" s="7"/>
      <c r="F185" s="82"/>
      <c r="G185" s="94"/>
      <c r="H185" s="21"/>
      <c r="I185" s="118"/>
      <c r="J185" s="118"/>
      <c r="K185" s="112"/>
      <c r="L185" s="144"/>
      <c r="M185" s="118"/>
      <c r="N185" s="304"/>
      <c r="O185" s="351" t="str">
        <f t="shared" si="68"/>
        <v/>
      </c>
    </row>
    <row r="186" spans="2:15" ht="15" x14ac:dyDescent="0.25">
      <c r="B186" s="11"/>
      <c r="C186" s="7"/>
      <c r="D186" s="7"/>
      <c r="E186" s="7"/>
      <c r="F186" s="82">
        <v>821000</v>
      </c>
      <c r="G186" s="94"/>
      <c r="H186" s="21" t="s">
        <v>13</v>
      </c>
      <c r="I186" s="117">
        <f t="shared" ref="I186" si="74">SUM(I187:I188)</f>
        <v>0</v>
      </c>
      <c r="J186" s="117">
        <f t="shared" ref="J186:K186" si="75">SUM(J187:J188)</f>
        <v>0</v>
      </c>
      <c r="K186" s="113">
        <f t="shared" si="75"/>
        <v>0</v>
      </c>
      <c r="L186" s="200">
        <f>SUM(L187:L188)</f>
        <v>0</v>
      </c>
      <c r="M186" s="117">
        <f>SUM(M187:M188)</f>
        <v>0</v>
      </c>
      <c r="N186" s="303">
        <f>SUM(N187:N188)</f>
        <v>0</v>
      </c>
      <c r="O186" s="350" t="str">
        <f t="shared" si="68"/>
        <v/>
      </c>
    </row>
    <row r="187" spans="2:15" ht="14.25" x14ac:dyDescent="0.2">
      <c r="B187" s="9"/>
      <c r="C187" s="10"/>
      <c r="D187" s="10"/>
      <c r="E187" s="10"/>
      <c r="F187" s="83">
        <v>821200</v>
      </c>
      <c r="G187" s="95"/>
      <c r="H187" s="20" t="s">
        <v>14</v>
      </c>
      <c r="I187" s="118">
        <v>0</v>
      </c>
      <c r="J187" s="118">
        <v>0</v>
      </c>
      <c r="K187" s="112">
        <v>0</v>
      </c>
      <c r="L187" s="144"/>
      <c r="M187" s="118"/>
      <c r="N187" s="317">
        <f t="shared" ref="N187:N188" si="76">SUM(L187:M187)</f>
        <v>0</v>
      </c>
      <c r="O187" s="351" t="str">
        <f t="shared" si="68"/>
        <v/>
      </c>
    </row>
    <row r="188" spans="2:15" ht="14.25" x14ac:dyDescent="0.2">
      <c r="B188" s="9"/>
      <c r="C188" s="10"/>
      <c r="D188" s="10"/>
      <c r="E188" s="10"/>
      <c r="F188" s="83">
        <v>821300</v>
      </c>
      <c r="G188" s="95"/>
      <c r="H188" s="20" t="s">
        <v>15</v>
      </c>
      <c r="I188" s="118">
        <v>0</v>
      </c>
      <c r="J188" s="118">
        <v>0</v>
      </c>
      <c r="K188" s="112">
        <v>0</v>
      </c>
      <c r="L188" s="144"/>
      <c r="M188" s="118"/>
      <c r="N188" s="317">
        <f t="shared" si="76"/>
        <v>0</v>
      </c>
      <c r="O188" s="351" t="str">
        <f t="shared" si="68"/>
        <v/>
      </c>
    </row>
    <row r="189" spans="2:15" ht="14.25" x14ac:dyDescent="0.2">
      <c r="B189" s="9"/>
      <c r="C189" s="10"/>
      <c r="D189" s="10"/>
      <c r="E189" s="10"/>
      <c r="F189" s="83"/>
      <c r="G189" s="95"/>
      <c r="H189" s="20"/>
      <c r="I189" s="118"/>
      <c r="J189" s="118"/>
      <c r="K189" s="112"/>
      <c r="L189" s="144"/>
      <c r="M189" s="118"/>
      <c r="N189" s="304"/>
      <c r="O189" s="351" t="str">
        <f t="shared" si="68"/>
        <v/>
      </c>
    </row>
    <row r="190" spans="2:15" ht="15" x14ac:dyDescent="0.25">
      <c r="B190" s="11"/>
      <c r="C190" s="7"/>
      <c r="D190" s="7"/>
      <c r="E190" s="7"/>
      <c r="F190" s="82"/>
      <c r="G190" s="94"/>
      <c r="H190" s="21" t="s">
        <v>16</v>
      </c>
      <c r="I190" s="117">
        <v>1</v>
      </c>
      <c r="J190" s="117">
        <v>1</v>
      </c>
      <c r="K190" s="113">
        <v>1</v>
      </c>
      <c r="L190" s="200"/>
      <c r="M190" s="117"/>
      <c r="N190" s="303"/>
      <c r="O190" s="351"/>
    </row>
    <row r="191" spans="2:15" ht="15" x14ac:dyDescent="0.25">
      <c r="B191" s="11"/>
      <c r="C191" s="7"/>
      <c r="D191" s="7"/>
      <c r="E191" s="7"/>
      <c r="F191" s="82"/>
      <c r="G191" s="94"/>
      <c r="H191" s="7" t="s">
        <v>25</v>
      </c>
      <c r="I191" s="149">
        <f t="shared" ref="I191:K191" si="77">I166+I171+I174+I186</f>
        <v>45050</v>
      </c>
      <c r="J191" s="13">
        <f t="shared" si="77"/>
        <v>45050</v>
      </c>
      <c r="K191" s="80">
        <f t="shared" si="77"/>
        <v>14236</v>
      </c>
      <c r="L191" s="152">
        <f>L166+L171+L174+L186</f>
        <v>0</v>
      </c>
      <c r="M191" s="13">
        <f>M166+M171+M174+M186</f>
        <v>0</v>
      </c>
      <c r="N191" s="303">
        <f>N166+N171+N174+N186</f>
        <v>0</v>
      </c>
      <c r="O191" s="350">
        <f>IF(J191=0,"",N191/J191*100)</f>
        <v>0</v>
      </c>
    </row>
    <row r="192" spans="2:15" ht="15" x14ac:dyDescent="0.25">
      <c r="B192" s="11"/>
      <c r="C192" s="7"/>
      <c r="D192" s="7"/>
      <c r="E192" s="7"/>
      <c r="F192" s="82"/>
      <c r="G192" s="94"/>
      <c r="H192" s="7" t="s">
        <v>17</v>
      </c>
      <c r="I192" s="13">
        <f t="shared" ref="I192:N192" si="78">I191</f>
        <v>45050</v>
      </c>
      <c r="J192" s="13">
        <f t="shared" si="78"/>
        <v>45050</v>
      </c>
      <c r="K192" s="80">
        <f t="shared" si="78"/>
        <v>14236</v>
      </c>
      <c r="L192" s="152">
        <f t="shared" si="78"/>
        <v>0</v>
      </c>
      <c r="M192" s="13">
        <f t="shared" si="78"/>
        <v>0</v>
      </c>
      <c r="N192" s="303">
        <f t="shared" si="78"/>
        <v>0</v>
      </c>
      <c r="O192" s="350">
        <f>IF(J192=0,"",N192/J192*100)</f>
        <v>0</v>
      </c>
    </row>
    <row r="193" spans="2:15" ht="15" x14ac:dyDescent="0.25">
      <c r="B193" s="11"/>
      <c r="C193" s="7"/>
      <c r="D193" s="7"/>
      <c r="E193" s="7"/>
      <c r="F193" s="82"/>
      <c r="G193" s="94"/>
      <c r="H193" s="7" t="s">
        <v>18</v>
      </c>
      <c r="I193" s="13"/>
      <c r="J193" s="13"/>
      <c r="K193" s="80"/>
      <c r="L193" s="152"/>
      <c r="M193" s="13"/>
      <c r="N193" s="303"/>
      <c r="O193" s="350" t="str">
        <f>IF(J193=0,"",N193/J193*100)</f>
        <v/>
      </c>
    </row>
    <row r="194" spans="2:15" ht="15" thickBot="1" x14ac:dyDescent="0.25">
      <c r="B194" s="14"/>
      <c r="C194" s="15"/>
      <c r="D194" s="15"/>
      <c r="E194" s="15"/>
      <c r="F194" s="84"/>
      <c r="G194" s="96"/>
      <c r="H194" s="15"/>
      <c r="I194" s="26"/>
      <c r="J194" s="26"/>
      <c r="K194" s="294"/>
      <c r="L194" s="153"/>
      <c r="M194" s="26"/>
      <c r="N194" s="318"/>
      <c r="O194" s="352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/>
  <dimension ref="B1:Q101"/>
  <sheetViews>
    <sheetView topLeftCell="A34" zoomScaleNormal="100" workbookViewId="0">
      <selection activeCell="K8" sqref="K8:K41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36" customWidth="1"/>
    <col min="11" max="11" width="12.5703125" style="36" customWidth="1"/>
    <col min="12" max="13" width="14.7109375" style="36" customWidth="1"/>
    <col min="14" max="14" width="15.7109375" style="36" customWidth="1"/>
    <col min="15" max="15" width="7.7109375" style="106" customWidth="1"/>
    <col min="16" max="16384" width="9.140625" style="8"/>
  </cols>
  <sheetData>
    <row r="1" spans="2:17" ht="13.5" thickBot="1" x14ac:dyDescent="0.25"/>
    <row r="2" spans="2:17" s="52" customFormat="1" ht="20.100000000000001" customHeight="1" thickTop="1" thickBot="1" x14ac:dyDescent="0.25">
      <c r="B2" s="369" t="s">
        <v>344</v>
      </c>
      <c r="C2" s="370"/>
      <c r="D2" s="370"/>
      <c r="E2" s="370"/>
      <c r="F2" s="370"/>
      <c r="G2" s="370"/>
      <c r="H2" s="370"/>
      <c r="I2" s="370"/>
      <c r="J2" s="395"/>
      <c r="K2" s="395"/>
      <c r="L2" s="395"/>
      <c r="M2" s="395"/>
      <c r="N2" s="395"/>
      <c r="O2" s="396"/>
      <c r="Q2" s="166"/>
    </row>
    <row r="3" spans="2:17" s="1" customFormat="1" ht="8.1" customHeight="1" thickTop="1" thickBot="1" x14ac:dyDescent="0.3">
      <c r="F3" s="2"/>
      <c r="G3" s="2"/>
      <c r="H3" s="372"/>
      <c r="I3" s="372"/>
      <c r="J3" s="71"/>
      <c r="K3" s="71"/>
      <c r="L3" s="47"/>
      <c r="M3" s="47"/>
      <c r="N3" s="47"/>
      <c r="O3" s="105"/>
    </row>
    <row r="4" spans="2:17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3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7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83"/>
      <c r="K5" s="368"/>
      <c r="L5" s="155" t="s">
        <v>308</v>
      </c>
      <c r="M5" s="123" t="s">
        <v>309</v>
      </c>
      <c r="N5" s="301" t="s">
        <v>215</v>
      </c>
      <c r="O5" s="386"/>
    </row>
    <row r="6" spans="2:17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2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7" s="2" customFormat="1" ht="12.95" customHeight="1" x14ac:dyDescent="0.25">
      <c r="B7" s="5" t="s">
        <v>41</v>
      </c>
      <c r="C7" s="6" t="s">
        <v>4</v>
      </c>
      <c r="D7" s="6" t="s">
        <v>5</v>
      </c>
      <c r="E7" s="173" t="s">
        <v>384</v>
      </c>
      <c r="F7" s="4"/>
      <c r="G7" s="4"/>
      <c r="H7" s="4"/>
      <c r="I7" s="44"/>
      <c r="J7" s="44"/>
      <c r="K7" s="295"/>
      <c r="L7" s="160"/>
      <c r="M7" s="44"/>
      <c r="N7" s="327"/>
      <c r="O7" s="349"/>
    </row>
    <row r="8" spans="2:17" s="1" customFormat="1" ht="12.95" customHeight="1" x14ac:dyDescent="0.25">
      <c r="B8" s="11"/>
      <c r="C8" s="7"/>
      <c r="D8" s="7"/>
      <c r="E8" s="7"/>
      <c r="F8" s="82">
        <v>611000</v>
      </c>
      <c r="G8" s="94"/>
      <c r="H8" s="21" t="s">
        <v>59</v>
      </c>
      <c r="I8" s="117">
        <f t="shared" ref="I8:N8" si="0">SUM(I9:I11)</f>
        <v>339180</v>
      </c>
      <c r="J8" s="117">
        <f t="shared" ref="J8:K8" si="1">SUM(J9:J11)</f>
        <v>339180</v>
      </c>
      <c r="K8" s="113">
        <f t="shared" si="1"/>
        <v>154849</v>
      </c>
      <c r="L8" s="200">
        <f t="shared" si="0"/>
        <v>0</v>
      </c>
      <c r="M8" s="117">
        <f t="shared" si="0"/>
        <v>0</v>
      </c>
      <c r="N8" s="316">
        <f t="shared" si="0"/>
        <v>0</v>
      </c>
      <c r="O8" s="350">
        <f t="shared" ref="O8:O40" si="2">IF(J8=0,"",N8/J8*100)</f>
        <v>0</v>
      </c>
    </row>
    <row r="9" spans="2:17" ht="12.95" customHeight="1" x14ac:dyDescent="0.2">
      <c r="B9" s="9"/>
      <c r="C9" s="10"/>
      <c r="D9" s="10"/>
      <c r="E9" s="10"/>
      <c r="F9" s="83">
        <v>611100</v>
      </c>
      <c r="G9" s="95"/>
      <c r="H9" s="20" t="s">
        <v>80</v>
      </c>
      <c r="I9" s="118">
        <v>288330</v>
      </c>
      <c r="J9" s="118">
        <v>288330</v>
      </c>
      <c r="K9" s="112">
        <v>134431</v>
      </c>
      <c r="L9" s="144"/>
      <c r="M9" s="118"/>
      <c r="N9" s="317">
        <f>SUM(L9:M9)</f>
        <v>0</v>
      </c>
      <c r="O9" s="351">
        <f t="shared" si="2"/>
        <v>0</v>
      </c>
    </row>
    <row r="10" spans="2:17" ht="12.95" customHeight="1" x14ac:dyDescent="0.2">
      <c r="B10" s="9"/>
      <c r="C10" s="10"/>
      <c r="D10" s="10"/>
      <c r="E10" s="10"/>
      <c r="F10" s="83">
        <v>611200</v>
      </c>
      <c r="G10" s="95"/>
      <c r="H10" s="20" t="s">
        <v>81</v>
      </c>
      <c r="I10" s="118">
        <v>50850</v>
      </c>
      <c r="J10" s="118">
        <v>50850</v>
      </c>
      <c r="K10" s="112">
        <v>20418</v>
      </c>
      <c r="L10" s="144"/>
      <c r="M10" s="118"/>
      <c r="N10" s="317">
        <f t="shared" ref="N10:N11" si="3">SUM(L10:M10)</f>
        <v>0</v>
      </c>
      <c r="O10" s="351">
        <f t="shared" si="2"/>
        <v>0</v>
      </c>
    </row>
    <row r="11" spans="2:17" ht="12.95" customHeight="1" x14ac:dyDescent="0.2">
      <c r="B11" s="9"/>
      <c r="C11" s="10"/>
      <c r="D11" s="10"/>
      <c r="E11" s="10"/>
      <c r="F11" s="83">
        <v>611200</v>
      </c>
      <c r="G11" s="95"/>
      <c r="H11" s="184" t="s">
        <v>245</v>
      </c>
      <c r="I11" s="115">
        <v>0</v>
      </c>
      <c r="J11" s="115">
        <v>0</v>
      </c>
      <c r="K11" s="110">
        <v>0</v>
      </c>
      <c r="L11" s="143"/>
      <c r="M11" s="115"/>
      <c r="N11" s="317">
        <f t="shared" si="3"/>
        <v>0</v>
      </c>
      <c r="O11" s="351" t="str">
        <f t="shared" si="2"/>
        <v/>
      </c>
      <c r="Q11" s="35"/>
    </row>
    <row r="12" spans="2:17" ht="12.95" customHeight="1" x14ac:dyDescent="0.25">
      <c r="B12" s="9"/>
      <c r="C12" s="10"/>
      <c r="D12" s="10"/>
      <c r="E12" s="10"/>
      <c r="F12" s="83"/>
      <c r="G12" s="95"/>
      <c r="H12" s="20"/>
      <c r="I12" s="117"/>
      <c r="J12" s="117"/>
      <c r="K12" s="113"/>
      <c r="L12" s="200"/>
      <c r="M12" s="117"/>
      <c r="N12" s="316"/>
      <c r="O12" s="351" t="str">
        <f t="shared" si="2"/>
        <v/>
      </c>
    </row>
    <row r="13" spans="2:17" s="1" customFormat="1" ht="12.95" customHeight="1" x14ac:dyDescent="0.25">
      <c r="B13" s="11"/>
      <c r="C13" s="7"/>
      <c r="D13" s="7"/>
      <c r="E13" s="7"/>
      <c r="F13" s="82">
        <v>612000</v>
      </c>
      <c r="G13" s="94"/>
      <c r="H13" s="21" t="s">
        <v>58</v>
      </c>
      <c r="I13" s="117">
        <f t="shared" ref="I13:N13" si="4">I14</f>
        <v>30420</v>
      </c>
      <c r="J13" s="117">
        <f t="shared" si="4"/>
        <v>30420</v>
      </c>
      <c r="K13" s="113">
        <f t="shared" si="4"/>
        <v>14115</v>
      </c>
      <c r="L13" s="200">
        <f t="shared" si="4"/>
        <v>0</v>
      </c>
      <c r="M13" s="117">
        <f t="shared" si="4"/>
        <v>0</v>
      </c>
      <c r="N13" s="316">
        <f t="shared" si="4"/>
        <v>0</v>
      </c>
      <c r="O13" s="350">
        <f t="shared" si="2"/>
        <v>0</v>
      </c>
    </row>
    <row r="14" spans="2:17" ht="12.95" customHeight="1" x14ac:dyDescent="0.2">
      <c r="B14" s="9"/>
      <c r="C14" s="10"/>
      <c r="D14" s="10"/>
      <c r="E14" s="10"/>
      <c r="F14" s="83">
        <v>612100</v>
      </c>
      <c r="G14" s="95"/>
      <c r="H14" s="182" t="s">
        <v>6</v>
      </c>
      <c r="I14" s="118">
        <v>30420</v>
      </c>
      <c r="J14" s="118">
        <v>30420</v>
      </c>
      <c r="K14" s="112">
        <v>14115</v>
      </c>
      <c r="L14" s="144"/>
      <c r="M14" s="118"/>
      <c r="N14" s="317">
        <f>SUM(L14:M14)</f>
        <v>0</v>
      </c>
      <c r="O14" s="351">
        <f t="shared" si="2"/>
        <v>0</v>
      </c>
    </row>
    <row r="15" spans="2:17" ht="12.95" customHeight="1" x14ac:dyDescent="0.25">
      <c r="B15" s="9"/>
      <c r="C15" s="10"/>
      <c r="D15" s="10"/>
      <c r="E15" s="10"/>
      <c r="F15" s="83"/>
      <c r="G15" s="95"/>
      <c r="H15" s="20"/>
      <c r="I15" s="117"/>
      <c r="J15" s="117"/>
      <c r="K15" s="113"/>
      <c r="L15" s="200"/>
      <c r="M15" s="117"/>
      <c r="N15" s="303"/>
      <c r="O15" s="351" t="str">
        <f t="shared" si="2"/>
        <v/>
      </c>
    </row>
    <row r="16" spans="2:17" s="1" customFormat="1" ht="12.95" customHeight="1" x14ac:dyDescent="0.25">
      <c r="B16" s="11"/>
      <c r="C16" s="7"/>
      <c r="D16" s="7"/>
      <c r="E16" s="7"/>
      <c r="F16" s="82">
        <v>613000</v>
      </c>
      <c r="G16" s="94"/>
      <c r="H16" s="21" t="s">
        <v>60</v>
      </c>
      <c r="I16" s="117">
        <f t="shared" ref="I16:N16" si="5">SUM(I17:I27)</f>
        <v>61450</v>
      </c>
      <c r="J16" s="117">
        <f t="shared" ref="J16:K16" si="6">SUM(J17:J27)</f>
        <v>61450</v>
      </c>
      <c r="K16" s="113">
        <f t="shared" si="6"/>
        <v>5632</v>
      </c>
      <c r="L16" s="201">
        <f t="shared" si="5"/>
        <v>0</v>
      </c>
      <c r="M16" s="119">
        <f t="shared" si="5"/>
        <v>0</v>
      </c>
      <c r="N16" s="303">
        <f t="shared" si="5"/>
        <v>0</v>
      </c>
      <c r="O16" s="350">
        <f t="shared" si="2"/>
        <v>0</v>
      </c>
    </row>
    <row r="17" spans="2:15" ht="12.95" customHeight="1" x14ac:dyDescent="0.2">
      <c r="B17" s="9"/>
      <c r="C17" s="10"/>
      <c r="D17" s="10"/>
      <c r="E17" s="10"/>
      <c r="F17" s="83">
        <v>613100</v>
      </c>
      <c r="G17" s="95"/>
      <c r="H17" s="20" t="s">
        <v>7</v>
      </c>
      <c r="I17" s="118">
        <v>4000</v>
      </c>
      <c r="J17" s="118">
        <v>4000</v>
      </c>
      <c r="K17" s="112">
        <v>1333</v>
      </c>
      <c r="L17" s="144"/>
      <c r="M17" s="118"/>
      <c r="N17" s="317">
        <f t="shared" ref="N17:N27" si="7">SUM(L17:M17)</f>
        <v>0</v>
      </c>
      <c r="O17" s="351">
        <f t="shared" si="2"/>
        <v>0</v>
      </c>
    </row>
    <row r="18" spans="2:15" ht="12.95" customHeight="1" x14ac:dyDescent="0.2">
      <c r="B18" s="9"/>
      <c r="C18" s="10"/>
      <c r="D18" s="10"/>
      <c r="E18" s="10"/>
      <c r="F18" s="83">
        <v>613200</v>
      </c>
      <c r="G18" s="95"/>
      <c r="H18" s="20" t="s">
        <v>8</v>
      </c>
      <c r="I18" s="118">
        <v>0</v>
      </c>
      <c r="J18" s="118">
        <v>0</v>
      </c>
      <c r="K18" s="112">
        <v>0</v>
      </c>
      <c r="L18" s="144"/>
      <c r="M18" s="118"/>
      <c r="N18" s="317">
        <f t="shared" si="7"/>
        <v>0</v>
      </c>
      <c r="O18" s="351" t="str">
        <f t="shared" si="2"/>
        <v/>
      </c>
    </row>
    <row r="19" spans="2:15" ht="12.95" customHeight="1" x14ac:dyDescent="0.2">
      <c r="B19" s="9"/>
      <c r="C19" s="10"/>
      <c r="D19" s="10"/>
      <c r="E19" s="10"/>
      <c r="F19" s="83">
        <v>613300</v>
      </c>
      <c r="G19" s="95"/>
      <c r="H19" s="20" t="s">
        <v>82</v>
      </c>
      <c r="I19" s="118">
        <v>3250</v>
      </c>
      <c r="J19" s="118">
        <v>3250</v>
      </c>
      <c r="K19" s="112">
        <v>1391</v>
      </c>
      <c r="L19" s="144"/>
      <c r="M19" s="118"/>
      <c r="N19" s="317">
        <f t="shared" si="7"/>
        <v>0</v>
      </c>
      <c r="O19" s="351">
        <f t="shared" si="2"/>
        <v>0</v>
      </c>
    </row>
    <row r="20" spans="2:15" ht="12.95" customHeight="1" x14ac:dyDescent="0.2">
      <c r="B20" s="9"/>
      <c r="C20" s="10"/>
      <c r="D20" s="10"/>
      <c r="E20" s="10"/>
      <c r="F20" s="83">
        <v>613400</v>
      </c>
      <c r="G20" s="95"/>
      <c r="H20" s="20" t="s">
        <v>61</v>
      </c>
      <c r="I20" s="118">
        <v>100</v>
      </c>
      <c r="J20" s="118">
        <v>100</v>
      </c>
      <c r="K20" s="112">
        <v>0</v>
      </c>
      <c r="L20" s="144"/>
      <c r="M20" s="118"/>
      <c r="N20" s="317">
        <f t="shared" si="7"/>
        <v>0</v>
      </c>
      <c r="O20" s="351">
        <f t="shared" si="2"/>
        <v>0</v>
      </c>
    </row>
    <row r="21" spans="2:15" ht="12.95" customHeight="1" x14ac:dyDescent="0.2">
      <c r="B21" s="9"/>
      <c r="C21" s="10"/>
      <c r="D21" s="10"/>
      <c r="E21" s="10"/>
      <c r="F21" s="83">
        <v>613500</v>
      </c>
      <c r="G21" s="95"/>
      <c r="H21" s="20" t="s">
        <v>9</v>
      </c>
      <c r="I21" s="118">
        <v>0</v>
      </c>
      <c r="J21" s="118">
        <v>0</v>
      </c>
      <c r="K21" s="112">
        <v>0</v>
      </c>
      <c r="L21" s="144"/>
      <c r="M21" s="118"/>
      <c r="N21" s="317">
        <f t="shared" si="7"/>
        <v>0</v>
      </c>
      <c r="O21" s="351" t="str">
        <f t="shared" si="2"/>
        <v/>
      </c>
    </row>
    <row r="22" spans="2:15" ht="12.95" customHeight="1" x14ac:dyDescent="0.2">
      <c r="B22" s="9"/>
      <c r="C22" s="10"/>
      <c r="D22" s="10"/>
      <c r="E22" s="10"/>
      <c r="F22" s="83">
        <v>613600</v>
      </c>
      <c r="G22" s="95"/>
      <c r="H22" s="20" t="s">
        <v>83</v>
      </c>
      <c r="I22" s="118">
        <v>0</v>
      </c>
      <c r="J22" s="118">
        <v>0</v>
      </c>
      <c r="K22" s="112">
        <v>0</v>
      </c>
      <c r="L22" s="144"/>
      <c r="M22" s="118"/>
      <c r="N22" s="317">
        <f t="shared" si="7"/>
        <v>0</v>
      </c>
      <c r="O22" s="351" t="str">
        <f t="shared" si="2"/>
        <v/>
      </c>
    </row>
    <row r="23" spans="2:15" ht="12.95" customHeight="1" x14ac:dyDescent="0.2">
      <c r="B23" s="9"/>
      <c r="C23" s="10"/>
      <c r="D23" s="10"/>
      <c r="E23" s="10"/>
      <c r="F23" s="83">
        <v>613700</v>
      </c>
      <c r="G23" s="95"/>
      <c r="H23" s="20" t="s">
        <v>10</v>
      </c>
      <c r="I23" s="118">
        <v>1000</v>
      </c>
      <c r="J23" s="118">
        <v>1000</v>
      </c>
      <c r="K23" s="112">
        <v>82</v>
      </c>
      <c r="L23" s="144"/>
      <c r="M23" s="118"/>
      <c r="N23" s="317">
        <f t="shared" si="7"/>
        <v>0</v>
      </c>
      <c r="O23" s="351">
        <f t="shared" si="2"/>
        <v>0</v>
      </c>
    </row>
    <row r="24" spans="2:15" ht="12.95" customHeight="1" x14ac:dyDescent="0.2">
      <c r="B24" s="9"/>
      <c r="C24" s="10"/>
      <c r="D24" s="10"/>
      <c r="E24" s="10"/>
      <c r="F24" s="83">
        <v>613800</v>
      </c>
      <c r="G24" s="95"/>
      <c r="H24" s="20" t="s">
        <v>62</v>
      </c>
      <c r="I24" s="118">
        <v>0</v>
      </c>
      <c r="J24" s="118">
        <v>0</v>
      </c>
      <c r="K24" s="112">
        <v>0</v>
      </c>
      <c r="L24" s="144"/>
      <c r="M24" s="118"/>
      <c r="N24" s="317">
        <f t="shared" si="7"/>
        <v>0</v>
      </c>
      <c r="O24" s="351" t="str">
        <f t="shared" si="2"/>
        <v/>
      </c>
    </row>
    <row r="25" spans="2:15" ht="12.95" customHeight="1" x14ac:dyDescent="0.2">
      <c r="B25" s="9"/>
      <c r="C25" s="10"/>
      <c r="D25" s="10"/>
      <c r="E25" s="10"/>
      <c r="F25" s="83">
        <v>613900</v>
      </c>
      <c r="G25" s="95"/>
      <c r="H25" s="20" t="s">
        <v>63</v>
      </c>
      <c r="I25" s="118">
        <v>23000</v>
      </c>
      <c r="J25" s="118">
        <v>23000</v>
      </c>
      <c r="K25" s="112">
        <v>2826</v>
      </c>
      <c r="L25" s="144"/>
      <c r="M25" s="118"/>
      <c r="N25" s="317">
        <f t="shared" si="7"/>
        <v>0</v>
      </c>
      <c r="O25" s="351">
        <f t="shared" si="2"/>
        <v>0</v>
      </c>
    </row>
    <row r="26" spans="2:15" ht="12.95" customHeight="1" x14ac:dyDescent="0.2">
      <c r="B26" s="9"/>
      <c r="C26" s="10"/>
      <c r="D26" s="10"/>
      <c r="E26" s="10"/>
      <c r="F26" s="83">
        <v>613900</v>
      </c>
      <c r="G26" s="95"/>
      <c r="H26" s="184" t="s">
        <v>246</v>
      </c>
      <c r="I26" s="118">
        <v>0</v>
      </c>
      <c r="J26" s="118">
        <v>0</v>
      </c>
      <c r="K26" s="112">
        <v>0</v>
      </c>
      <c r="L26" s="144"/>
      <c r="M26" s="118"/>
      <c r="N26" s="317">
        <f t="shared" si="7"/>
        <v>0</v>
      </c>
      <c r="O26" s="351" t="str">
        <f t="shared" si="2"/>
        <v/>
      </c>
    </row>
    <row r="27" spans="2:15" ht="12.95" customHeight="1" x14ac:dyDescent="0.2">
      <c r="B27" s="9"/>
      <c r="C27" s="10"/>
      <c r="D27" s="10"/>
      <c r="E27" s="10"/>
      <c r="F27" s="83">
        <v>613900</v>
      </c>
      <c r="G27" s="95" t="s">
        <v>284</v>
      </c>
      <c r="H27" s="20" t="s">
        <v>252</v>
      </c>
      <c r="I27" s="118">
        <v>30100</v>
      </c>
      <c r="J27" s="118">
        <v>30100</v>
      </c>
      <c r="K27" s="112">
        <v>0</v>
      </c>
      <c r="L27" s="144"/>
      <c r="M27" s="118"/>
      <c r="N27" s="317">
        <f t="shared" si="7"/>
        <v>0</v>
      </c>
      <c r="O27" s="351">
        <f t="shared" si="2"/>
        <v>0</v>
      </c>
    </row>
    <row r="28" spans="2:15" ht="12.95" customHeight="1" x14ac:dyDescent="0.25">
      <c r="B28" s="9"/>
      <c r="C28" s="10"/>
      <c r="D28" s="10"/>
      <c r="E28" s="10"/>
      <c r="F28" s="83"/>
      <c r="G28" s="95"/>
      <c r="H28" s="20"/>
      <c r="I28" s="117"/>
      <c r="J28" s="117"/>
      <c r="K28" s="113"/>
      <c r="L28" s="200"/>
      <c r="M28" s="117"/>
      <c r="N28" s="303"/>
      <c r="O28" s="351" t="str">
        <f t="shared" si="2"/>
        <v/>
      </c>
    </row>
    <row r="29" spans="2:15" s="1" customFormat="1" ht="12.95" customHeight="1" x14ac:dyDescent="0.25">
      <c r="B29" s="11"/>
      <c r="C29" s="7"/>
      <c r="D29" s="7"/>
      <c r="E29" s="7"/>
      <c r="F29" s="82">
        <v>614000</v>
      </c>
      <c r="G29" s="94"/>
      <c r="H29" s="21" t="s">
        <v>84</v>
      </c>
      <c r="I29" s="117">
        <f>SUM(I30:I31)</f>
        <v>1250000</v>
      </c>
      <c r="J29" s="117">
        <f>SUM(J30:J31)</f>
        <v>1250000</v>
      </c>
      <c r="K29" s="113">
        <f t="shared" ref="K29" si="8">SUM(K30:K31)</f>
        <v>153397</v>
      </c>
      <c r="L29" s="200">
        <f t="shared" ref="L29:N29" si="9">SUM(L30:L31)</f>
        <v>0</v>
      </c>
      <c r="M29" s="117">
        <f t="shared" si="9"/>
        <v>0</v>
      </c>
      <c r="N29" s="303">
        <f t="shared" si="9"/>
        <v>0</v>
      </c>
      <c r="O29" s="350">
        <f t="shared" si="2"/>
        <v>0</v>
      </c>
    </row>
    <row r="30" spans="2:15" s="1" customFormat="1" ht="12.95" customHeight="1" x14ac:dyDescent="0.2">
      <c r="B30" s="11"/>
      <c r="C30" s="7"/>
      <c r="D30" s="33"/>
      <c r="E30" s="33"/>
      <c r="F30" s="87">
        <v>614100</v>
      </c>
      <c r="G30" s="99" t="s">
        <v>324</v>
      </c>
      <c r="H30" s="191" t="s">
        <v>88</v>
      </c>
      <c r="I30" s="118">
        <v>50000</v>
      </c>
      <c r="J30" s="118">
        <v>50000</v>
      </c>
      <c r="K30" s="112">
        <v>0</v>
      </c>
      <c r="L30" s="144"/>
      <c r="M30" s="118"/>
      <c r="N30" s="317">
        <f>SUM(L30:M30)</f>
        <v>0</v>
      </c>
      <c r="O30" s="351">
        <f t="shared" si="2"/>
        <v>0</v>
      </c>
    </row>
    <row r="31" spans="2:15" s="1" customFormat="1" ht="12.95" customHeight="1" x14ac:dyDescent="0.2">
      <c r="B31" s="11"/>
      <c r="C31" s="7"/>
      <c r="D31" s="33"/>
      <c r="E31" s="33"/>
      <c r="F31" s="87">
        <v>614500</v>
      </c>
      <c r="G31" s="99" t="s">
        <v>285</v>
      </c>
      <c r="H31" s="191" t="s">
        <v>268</v>
      </c>
      <c r="I31" s="118">
        <v>1200000</v>
      </c>
      <c r="J31" s="118">
        <v>1200000</v>
      </c>
      <c r="K31" s="112">
        <v>153397</v>
      </c>
      <c r="L31" s="144"/>
      <c r="M31" s="118"/>
      <c r="N31" s="317">
        <f>SUM(L31:M31)</f>
        <v>0</v>
      </c>
      <c r="O31" s="351">
        <f t="shared" si="2"/>
        <v>0</v>
      </c>
    </row>
    <row r="32" spans="2:15" ht="12.95" customHeight="1" x14ac:dyDescent="0.25">
      <c r="B32" s="9"/>
      <c r="C32" s="10"/>
      <c r="D32" s="10"/>
      <c r="E32" s="10"/>
      <c r="F32" s="83"/>
      <c r="G32" s="95"/>
      <c r="H32" s="20"/>
      <c r="I32" s="117"/>
      <c r="J32" s="117"/>
      <c r="K32" s="113"/>
      <c r="L32" s="200"/>
      <c r="M32" s="117"/>
      <c r="N32" s="303"/>
      <c r="O32" s="351" t="str">
        <f t="shared" si="2"/>
        <v/>
      </c>
    </row>
    <row r="33" spans="2:15" s="1" customFormat="1" ht="12.95" customHeight="1" x14ac:dyDescent="0.25">
      <c r="B33" s="11"/>
      <c r="C33" s="7"/>
      <c r="D33" s="7"/>
      <c r="E33" s="7"/>
      <c r="F33" s="82">
        <v>615000</v>
      </c>
      <c r="G33" s="94"/>
      <c r="H33" s="21" t="s">
        <v>12</v>
      </c>
      <c r="I33" s="117">
        <f>SUM(I34:I35)</f>
        <v>1100000</v>
      </c>
      <c r="J33" s="117">
        <f>SUM(J34:J35)</f>
        <v>1100000</v>
      </c>
      <c r="K33" s="113">
        <f t="shared" ref="K33" si="10">SUM(K34:K35)</f>
        <v>0</v>
      </c>
      <c r="L33" s="200">
        <f t="shared" ref="L33:N33" si="11">SUM(L34:L35)</f>
        <v>0</v>
      </c>
      <c r="M33" s="117">
        <f t="shared" si="11"/>
        <v>0</v>
      </c>
      <c r="N33" s="303">
        <f t="shared" si="11"/>
        <v>0</v>
      </c>
      <c r="O33" s="350">
        <f t="shared" si="2"/>
        <v>0</v>
      </c>
    </row>
    <row r="34" spans="2:15" s="1" customFormat="1" ht="27" customHeight="1" x14ac:dyDescent="0.2">
      <c r="B34" s="11"/>
      <c r="C34" s="7"/>
      <c r="D34" s="33"/>
      <c r="E34" s="33"/>
      <c r="F34" s="87">
        <v>615100</v>
      </c>
      <c r="G34" s="99" t="s">
        <v>507</v>
      </c>
      <c r="H34" s="357" t="s">
        <v>506</v>
      </c>
      <c r="I34" s="118">
        <v>400000</v>
      </c>
      <c r="J34" s="118">
        <v>400000</v>
      </c>
      <c r="K34" s="112">
        <v>0</v>
      </c>
      <c r="L34" s="144"/>
      <c r="M34" s="118"/>
      <c r="N34" s="317">
        <f>SUM(L34:M34)</f>
        <v>0</v>
      </c>
      <c r="O34" s="351">
        <f t="shared" ref="O34" si="12">IF(J34=0,"",N34/J34*100)</f>
        <v>0</v>
      </c>
    </row>
    <row r="35" spans="2:15" s="1" customFormat="1" ht="12.95" customHeight="1" x14ac:dyDescent="0.2">
      <c r="B35" s="11"/>
      <c r="C35" s="7"/>
      <c r="D35" s="33"/>
      <c r="E35" s="33"/>
      <c r="F35" s="87">
        <v>615500</v>
      </c>
      <c r="G35" s="99" t="s">
        <v>325</v>
      </c>
      <c r="H35" s="191" t="s">
        <v>363</v>
      </c>
      <c r="I35" s="118">
        <v>700000</v>
      </c>
      <c r="J35" s="118">
        <v>700000</v>
      </c>
      <c r="K35" s="112">
        <v>0</v>
      </c>
      <c r="L35" s="144"/>
      <c r="M35" s="118"/>
      <c r="N35" s="317">
        <f>SUM(L35:M35)</f>
        <v>0</v>
      </c>
      <c r="O35" s="351">
        <f t="shared" si="2"/>
        <v>0</v>
      </c>
    </row>
    <row r="36" spans="2:15" ht="12.95" customHeight="1" x14ac:dyDescent="0.2">
      <c r="B36" s="9"/>
      <c r="C36" s="10"/>
      <c r="D36" s="10"/>
      <c r="E36" s="10"/>
      <c r="F36" s="83"/>
      <c r="G36" s="95"/>
      <c r="H36" s="20"/>
      <c r="I36" s="118"/>
      <c r="J36" s="118"/>
      <c r="K36" s="112"/>
      <c r="L36" s="144"/>
      <c r="M36" s="118"/>
      <c r="N36" s="304"/>
      <c r="O36" s="351" t="str">
        <f t="shared" si="2"/>
        <v/>
      </c>
    </row>
    <row r="37" spans="2:15" ht="12.95" customHeight="1" x14ac:dyDescent="0.25">
      <c r="B37" s="11"/>
      <c r="C37" s="7"/>
      <c r="D37" s="7"/>
      <c r="E37" s="7"/>
      <c r="F37" s="82">
        <v>821000</v>
      </c>
      <c r="G37" s="94"/>
      <c r="H37" s="21" t="s">
        <v>13</v>
      </c>
      <c r="I37" s="117">
        <f t="shared" ref="I37" si="13">SUM(I38:I39)</f>
        <v>4000</v>
      </c>
      <c r="J37" s="117">
        <f t="shared" ref="J37:K37" si="14">SUM(J38:J39)</f>
        <v>4000</v>
      </c>
      <c r="K37" s="113">
        <f t="shared" si="14"/>
        <v>1858</v>
      </c>
      <c r="L37" s="200">
        <f>SUM(L38:L39)</f>
        <v>0</v>
      </c>
      <c r="M37" s="117">
        <f>SUM(M38:M39)</f>
        <v>0</v>
      </c>
      <c r="N37" s="303">
        <f>SUM(N38:N39)</f>
        <v>0</v>
      </c>
      <c r="O37" s="350">
        <f t="shared" si="2"/>
        <v>0</v>
      </c>
    </row>
    <row r="38" spans="2:15" ht="12.95" customHeight="1" x14ac:dyDescent="0.2">
      <c r="B38" s="9"/>
      <c r="C38" s="10"/>
      <c r="D38" s="10"/>
      <c r="E38" s="10"/>
      <c r="F38" s="83">
        <v>821200</v>
      </c>
      <c r="G38" s="95"/>
      <c r="H38" s="20" t="s">
        <v>14</v>
      </c>
      <c r="I38" s="118">
        <v>0</v>
      </c>
      <c r="J38" s="118">
        <v>0</v>
      </c>
      <c r="K38" s="112">
        <v>0</v>
      </c>
      <c r="L38" s="144"/>
      <c r="M38" s="118"/>
      <c r="N38" s="317">
        <f t="shared" ref="N38:N39" si="15">SUM(L38:M38)</f>
        <v>0</v>
      </c>
      <c r="O38" s="351" t="str">
        <f t="shared" si="2"/>
        <v/>
      </c>
    </row>
    <row r="39" spans="2:15" ht="12.95" customHeight="1" x14ac:dyDescent="0.2">
      <c r="B39" s="9"/>
      <c r="C39" s="10"/>
      <c r="D39" s="10"/>
      <c r="E39" s="10"/>
      <c r="F39" s="83">
        <v>821300</v>
      </c>
      <c r="G39" s="95"/>
      <c r="H39" s="20" t="s">
        <v>15</v>
      </c>
      <c r="I39" s="118">
        <v>4000</v>
      </c>
      <c r="J39" s="118">
        <v>4000</v>
      </c>
      <c r="K39" s="112">
        <v>1858</v>
      </c>
      <c r="L39" s="144"/>
      <c r="M39" s="118"/>
      <c r="N39" s="317">
        <f t="shared" si="15"/>
        <v>0</v>
      </c>
      <c r="O39" s="351">
        <f t="shared" si="2"/>
        <v>0</v>
      </c>
    </row>
    <row r="40" spans="2:15" ht="12.95" customHeight="1" x14ac:dyDescent="0.2">
      <c r="B40" s="9"/>
      <c r="C40" s="10"/>
      <c r="D40" s="10"/>
      <c r="E40" s="10"/>
      <c r="F40" s="83"/>
      <c r="G40" s="95"/>
      <c r="H40" s="20"/>
      <c r="I40" s="118"/>
      <c r="J40" s="118"/>
      <c r="K40" s="112"/>
      <c r="L40" s="144"/>
      <c r="M40" s="118"/>
      <c r="N40" s="304"/>
      <c r="O40" s="351" t="str">
        <f t="shared" si="2"/>
        <v/>
      </c>
    </row>
    <row r="41" spans="2:15" ht="12.95" customHeight="1" x14ac:dyDescent="0.25">
      <c r="B41" s="11"/>
      <c r="C41" s="7"/>
      <c r="D41" s="7"/>
      <c r="E41" s="7"/>
      <c r="F41" s="82"/>
      <c r="G41" s="94"/>
      <c r="H41" s="21" t="s">
        <v>16</v>
      </c>
      <c r="I41" s="158" t="s">
        <v>501</v>
      </c>
      <c r="J41" s="158" t="s">
        <v>501</v>
      </c>
      <c r="K41" s="203" t="s">
        <v>571</v>
      </c>
      <c r="L41" s="202"/>
      <c r="M41" s="117"/>
      <c r="N41" s="302"/>
      <c r="O41" s="351"/>
    </row>
    <row r="42" spans="2:15" ht="12.95" customHeight="1" x14ac:dyDescent="0.25">
      <c r="B42" s="11"/>
      <c r="C42" s="7"/>
      <c r="D42" s="7"/>
      <c r="E42" s="7"/>
      <c r="F42" s="82"/>
      <c r="G42" s="94"/>
      <c r="H42" s="7" t="s">
        <v>25</v>
      </c>
      <c r="I42" s="13">
        <f t="shared" ref="I42:N42" si="16">I8+I13+I16+I29+I33+I37</f>
        <v>2785050</v>
      </c>
      <c r="J42" s="13">
        <f t="shared" si="16"/>
        <v>2785050</v>
      </c>
      <c r="K42" s="80">
        <f t="shared" ref="K42" si="17">K8+K13+K16+K29+K33+K37</f>
        <v>329851</v>
      </c>
      <c r="L42" s="152">
        <f t="shared" si="16"/>
        <v>0</v>
      </c>
      <c r="M42" s="13">
        <f t="shared" si="16"/>
        <v>0</v>
      </c>
      <c r="N42" s="303">
        <f t="shared" si="16"/>
        <v>0</v>
      </c>
      <c r="O42" s="350">
        <f>IF(J42=0,"",N42/J42*100)</f>
        <v>0</v>
      </c>
    </row>
    <row r="43" spans="2:15" ht="12.95" customHeight="1" x14ac:dyDescent="0.25">
      <c r="B43" s="11"/>
      <c r="C43" s="7"/>
      <c r="D43" s="7"/>
      <c r="E43" s="7"/>
      <c r="F43" s="82"/>
      <c r="G43" s="94"/>
      <c r="H43" s="7" t="s">
        <v>17</v>
      </c>
      <c r="I43" s="13">
        <f t="shared" ref="I43:K44" si="18">I42</f>
        <v>2785050</v>
      </c>
      <c r="J43" s="13">
        <f t="shared" si="18"/>
        <v>2785050</v>
      </c>
      <c r="K43" s="80">
        <f t="shared" si="18"/>
        <v>329851</v>
      </c>
      <c r="L43" s="152">
        <f t="shared" ref="L43:N44" si="19">L42</f>
        <v>0</v>
      </c>
      <c r="M43" s="13">
        <f t="shared" si="19"/>
        <v>0</v>
      </c>
      <c r="N43" s="303">
        <f t="shared" si="19"/>
        <v>0</v>
      </c>
      <c r="O43" s="350">
        <f>IF(J43=0,"",N43/J43*100)</f>
        <v>0</v>
      </c>
    </row>
    <row r="44" spans="2:15" s="1" customFormat="1" ht="12.95" customHeight="1" x14ac:dyDescent="0.25">
      <c r="B44" s="11"/>
      <c r="C44" s="7"/>
      <c r="D44" s="7"/>
      <c r="E44" s="7"/>
      <c r="F44" s="82"/>
      <c r="G44" s="94"/>
      <c r="H44" s="7" t="s">
        <v>18</v>
      </c>
      <c r="I44" s="13">
        <f t="shared" si="18"/>
        <v>2785050</v>
      </c>
      <c r="J44" s="13">
        <f t="shared" si="18"/>
        <v>2785050</v>
      </c>
      <c r="K44" s="80">
        <f t="shared" si="18"/>
        <v>329851</v>
      </c>
      <c r="L44" s="152">
        <f t="shared" si="19"/>
        <v>0</v>
      </c>
      <c r="M44" s="13">
        <f t="shared" si="19"/>
        <v>0</v>
      </c>
      <c r="N44" s="303">
        <f t="shared" si="19"/>
        <v>0</v>
      </c>
      <c r="O44" s="350">
        <f>IF(J44=0,"",N44/J44*100)</f>
        <v>0</v>
      </c>
    </row>
    <row r="45" spans="2:15" s="1" customFormat="1" ht="12.95" customHeight="1" thickBot="1" x14ac:dyDescent="0.25">
      <c r="B45" s="14"/>
      <c r="C45" s="15"/>
      <c r="D45" s="15"/>
      <c r="E45" s="15"/>
      <c r="F45" s="84"/>
      <c r="G45" s="96"/>
      <c r="H45" s="15"/>
      <c r="I45" s="26"/>
      <c r="J45" s="26"/>
      <c r="K45" s="294"/>
      <c r="L45" s="153"/>
      <c r="M45" s="26"/>
      <c r="N45" s="318"/>
      <c r="O45" s="352"/>
    </row>
    <row r="46" spans="2:15" s="1" customFormat="1" ht="12.95" customHeight="1" x14ac:dyDescent="0.2">
      <c r="B46" s="8"/>
      <c r="C46" s="8"/>
      <c r="D46" s="8"/>
      <c r="E46" s="8"/>
      <c r="F46" s="85"/>
      <c r="G46" s="97"/>
      <c r="H46" s="8"/>
      <c r="I46" s="36"/>
      <c r="J46" s="36"/>
      <c r="K46" s="36"/>
      <c r="L46" s="355"/>
      <c r="M46" s="36"/>
      <c r="N46" s="126"/>
      <c r="O46" s="106"/>
    </row>
    <row r="47" spans="2:15" s="1" customFormat="1" ht="12.95" customHeight="1" x14ac:dyDescent="0.2">
      <c r="B47" s="8"/>
      <c r="C47" s="8"/>
      <c r="D47" s="8"/>
      <c r="E47" s="8"/>
      <c r="F47" s="85"/>
      <c r="G47" s="97"/>
      <c r="H47" s="8"/>
      <c r="I47" s="36"/>
      <c r="J47" s="36"/>
      <c r="K47" s="36"/>
      <c r="L47" s="36"/>
      <c r="M47" s="36"/>
      <c r="N47" s="126"/>
      <c r="O47" s="106"/>
    </row>
    <row r="48" spans="2:15" ht="12.95" customHeight="1" x14ac:dyDescent="0.2">
      <c r="F48" s="85"/>
      <c r="G48" s="97"/>
      <c r="N48" s="126"/>
    </row>
    <row r="49" spans="6:14" ht="12.95" customHeight="1" x14ac:dyDescent="0.2">
      <c r="F49" s="85"/>
      <c r="G49" s="97"/>
      <c r="N49" s="126"/>
    </row>
    <row r="50" spans="6:14" ht="12.95" customHeight="1" x14ac:dyDescent="0.2">
      <c r="F50" s="85"/>
      <c r="G50" s="97"/>
      <c r="N50" s="126"/>
    </row>
    <row r="51" spans="6:14" ht="12.95" customHeight="1" x14ac:dyDescent="0.2">
      <c r="F51" s="85"/>
      <c r="G51" s="97"/>
      <c r="N51" s="126"/>
    </row>
    <row r="52" spans="6:14" ht="12.95" customHeight="1" x14ac:dyDescent="0.2">
      <c r="F52" s="85"/>
      <c r="G52" s="97"/>
      <c r="N52" s="126"/>
    </row>
    <row r="53" spans="6:14" ht="12.95" customHeight="1" x14ac:dyDescent="0.2">
      <c r="F53" s="85"/>
      <c r="G53" s="97"/>
      <c r="N53" s="126"/>
    </row>
    <row r="54" spans="6:14" ht="12.95" customHeight="1" x14ac:dyDescent="0.2">
      <c r="F54" s="85"/>
      <c r="G54" s="97"/>
      <c r="N54" s="126"/>
    </row>
    <row r="55" spans="6:14" ht="12.95" customHeight="1" x14ac:dyDescent="0.2">
      <c r="F55" s="85"/>
      <c r="G55" s="97"/>
      <c r="N55" s="126"/>
    </row>
    <row r="56" spans="6:14" ht="12.95" customHeight="1" x14ac:dyDescent="0.2">
      <c r="F56" s="85"/>
      <c r="G56" s="97"/>
      <c r="N56" s="126"/>
    </row>
    <row r="57" spans="6:14" ht="12.95" customHeight="1" x14ac:dyDescent="0.2">
      <c r="F57" s="85"/>
      <c r="G57" s="97"/>
      <c r="N57" s="126"/>
    </row>
    <row r="58" spans="6:14" ht="12.95" customHeight="1" x14ac:dyDescent="0.2">
      <c r="F58" s="85"/>
      <c r="G58" s="97"/>
      <c r="N58" s="126"/>
    </row>
    <row r="59" spans="6:14" ht="12.95" customHeight="1" x14ac:dyDescent="0.2">
      <c r="F59" s="85"/>
      <c r="G59" s="97"/>
      <c r="N59" s="126"/>
    </row>
    <row r="60" spans="6:14" ht="12.95" customHeight="1" x14ac:dyDescent="0.2">
      <c r="F60" s="85"/>
      <c r="G60" s="97"/>
      <c r="N60" s="126"/>
    </row>
    <row r="61" spans="6:14" ht="12.95" customHeight="1" x14ac:dyDescent="0.2">
      <c r="F61" s="85"/>
      <c r="G61" s="97"/>
      <c r="N61" s="126"/>
    </row>
    <row r="62" spans="6:14" ht="12.95" customHeight="1" x14ac:dyDescent="0.2">
      <c r="F62" s="85"/>
      <c r="G62" s="97"/>
      <c r="N62" s="126"/>
    </row>
    <row r="63" spans="6:14" ht="12.95" customHeight="1" x14ac:dyDescent="0.2">
      <c r="F63" s="85"/>
      <c r="G63" s="97"/>
      <c r="N63" s="126"/>
    </row>
    <row r="64" spans="6:14" ht="12.95" customHeight="1" x14ac:dyDescent="0.2">
      <c r="F64" s="85"/>
      <c r="G64" s="97"/>
      <c r="N64" s="126"/>
    </row>
    <row r="65" spans="6:14" ht="17.100000000000001" customHeight="1" x14ac:dyDescent="0.2">
      <c r="F65" s="85"/>
      <c r="G65" s="97"/>
      <c r="N65" s="126"/>
    </row>
    <row r="66" spans="6:14" ht="14.25" x14ac:dyDescent="0.2">
      <c r="F66" s="85"/>
      <c r="G66" s="97"/>
      <c r="N66" s="126"/>
    </row>
    <row r="67" spans="6:14" ht="14.25" x14ac:dyDescent="0.2">
      <c r="F67" s="85"/>
      <c r="G67" s="97"/>
      <c r="N67" s="126"/>
    </row>
    <row r="68" spans="6:14" ht="14.25" x14ac:dyDescent="0.2">
      <c r="F68" s="85"/>
      <c r="G68" s="97"/>
      <c r="N68" s="126"/>
    </row>
    <row r="69" spans="6:14" ht="14.25" x14ac:dyDescent="0.2">
      <c r="F69" s="85"/>
      <c r="G69" s="97"/>
      <c r="N69" s="126"/>
    </row>
    <row r="70" spans="6:14" ht="14.25" x14ac:dyDescent="0.2">
      <c r="F70" s="85"/>
      <c r="G70" s="97"/>
      <c r="N70" s="126"/>
    </row>
    <row r="71" spans="6:14" ht="14.25" x14ac:dyDescent="0.2">
      <c r="F71" s="85"/>
      <c r="G71" s="97"/>
      <c r="N71" s="126"/>
    </row>
    <row r="72" spans="6:14" ht="14.25" x14ac:dyDescent="0.2">
      <c r="F72" s="85"/>
      <c r="G72" s="97"/>
      <c r="N72" s="126"/>
    </row>
    <row r="73" spans="6:14" ht="14.25" x14ac:dyDescent="0.2">
      <c r="F73" s="85"/>
      <c r="G73" s="97"/>
      <c r="N73" s="126"/>
    </row>
    <row r="74" spans="6:14" ht="14.25" x14ac:dyDescent="0.2">
      <c r="F74" s="85"/>
      <c r="G74" s="97"/>
      <c r="N74" s="126"/>
    </row>
    <row r="75" spans="6:14" ht="14.25" x14ac:dyDescent="0.2">
      <c r="F75" s="85"/>
      <c r="G75" s="97"/>
      <c r="N75" s="126"/>
    </row>
    <row r="76" spans="6:14" ht="14.25" x14ac:dyDescent="0.2">
      <c r="F76" s="85"/>
      <c r="G76" s="97"/>
      <c r="N76" s="126"/>
    </row>
    <row r="77" spans="6:14" ht="14.25" x14ac:dyDescent="0.2">
      <c r="F77" s="85"/>
      <c r="G77" s="97"/>
      <c r="N77" s="126"/>
    </row>
    <row r="78" spans="6:14" ht="14.25" x14ac:dyDescent="0.2">
      <c r="F78" s="85"/>
      <c r="G78" s="97"/>
      <c r="N78" s="126"/>
    </row>
    <row r="79" spans="6:14" ht="14.25" x14ac:dyDescent="0.2">
      <c r="F79" s="85"/>
      <c r="G79" s="85"/>
      <c r="N79" s="126"/>
    </row>
    <row r="80" spans="6:14" ht="14.25" x14ac:dyDescent="0.2">
      <c r="F80" s="85"/>
      <c r="G80" s="85"/>
      <c r="N80" s="126"/>
    </row>
    <row r="81" spans="6:14" ht="14.25" x14ac:dyDescent="0.2">
      <c r="F81" s="85"/>
      <c r="G81" s="85"/>
      <c r="N81" s="126"/>
    </row>
    <row r="82" spans="6:14" ht="14.25" x14ac:dyDescent="0.2">
      <c r="F82" s="85"/>
      <c r="G82" s="85"/>
      <c r="N82" s="126"/>
    </row>
    <row r="83" spans="6:14" ht="14.25" x14ac:dyDescent="0.2">
      <c r="F83" s="85"/>
      <c r="G83" s="85"/>
      <c r="N83" s="126"/>
    </row>
    <row r="84" spans="6:14" ht="14.25" x14ac:dyDescent="0.2">
      <c r="F84" s="85"/>
      <c r="G84" s="85"/>
      <c r="N84" s="126"/>
    </row>
    <row r="85" spans="6:14" ht="14.25" x14ac:dyDescent="0.2">
      <c r="F85" s="85"/>
      <c r="G85" s="85"/>
      <c r="N85" s="126"/>
    </row>
    <row r="86" spans="6:14" ht="14.25" x14ac:dyDescent="0.2">
      <c r="F86" s="85"/>
      <c r="G86" s="85"/>
      <c r="N86" s="126"/>
    </row>
    <row r="87" spans="6:14" ht="14.25" x14ac:dyDescent="0.2">
      <c r="F87" s="85"/>
      <c r="G87" s="85"/>
      <c r="N87" s="126"/>
    </row>
    <row r="88" spans="6:14" ht="14.25" x14ac:dyDescent="0.2">
      <c r="F88" s="85"/>
      <c r="G88" s="85"/>
      <c r="N88" s="126"/>
    </row>
    <row r="89" spans="6:14" ht="14.25" x14ac:dyDescent="0.2">
      <c r="F89" s="85"/>
      <c r="G89" s="85"/>
      <c r="N89" s="126"/>
    </row>
    <row r="90" spans="6:14" ht="14.25" x14ac:dyDescent="0.2">
      <c r="F90" s="85"/>
      <c r="G90" s="85"/>
      <c r="N90" s="126"/>
    </row>
    <row r="91" spans="6:14" ht="14.25" x14ac:dyDescent="0.2">
      <c r="F91" s="85"/>
      <c r="G91" s="85"/>
      <c r="N91" s="126"/>
    </row>
    <row r="92" spans="6:14" ht="14.25" x14ac:dyDescent="0.2">
      <c r="F92" s="85"/>
      <c r="G92" s="85"/>
      <c r="N92" s="126"/>
    </row>
    <row r="93" spans="6:14" ht="14.25" x14ac:dyDescent="0.2">
      <c r="F93" s="85"/>
      <c r="G93" s="85"/>
      <c r="N93" s="126"/>
    </row>
    <row r="94" spans="6:14" ht="14.25" x14ac:dyDescent="0.2">
      <c r="F94" s="85"/>
      <c r="G94" s="85"/>
      <c r="N94" s="126"/>
    </row>
    <row r="95" spans="6:14" ht="14.25" x14ac:dyDescent="0.2">
      <c r="F95" s="85"/>
      <c r="G95" s="85"/>
      <c r="N95" s="126"/>
    </row>
    <row r="96" spans="6:14" x14ac:dyDescent="0.2">
      <c r="G96" s="85"/>
    </row>
    <row r="97" spans="7:7" x14ac:dyDescent="0.2">
      <c r="G97" s="85"/>
    </row>
    <row r="98" spans="7:7" x14ac:dyDescent="0.2">
      <c r="G98" s="85"/>
    </row>
    <row r="99" spans="7:7" x14ac:dyDescent="0.2">
      <c r="G99" s="85"/>
    </row>
    <row r="100" spans="7:7" x14ac:dyDescent="0.2">
      <c r="G100" s="85"/>
    </row>
    <row r="101" spans="7:7" x14ac:dyDescent="0.2">
      <c r="G101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/>
  <dimension ref="B1:S96"/>
  <sheetViews>
    <sheetView topLeftCell="A47" zoomScaleNormal="100" workbookViewId="0">
      <selection activeCell="K53" sqref="K5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50.7109375" style="8" customWidth="1"/>
    <col min="9" max="10" width="14.7109375" style="8" customWidth="1"/>
    <col min="11" max="11" width="12.5703125" style="8" customWidth="1"/>
    <col min="12" max="13" width="14.7109375" style="8" customWidth="1"/>
    <col min="14" max="14" width="15.7109375" style="8" customWidth="1"/>
    <col min="15" max="15" width="7.7109375" style="106" customWidth="1"/>
    <col min="16" max="16" width="11" style="8" bestFit="1" customWidth="1"/>
    <col min="17" max="16384" width="9.140625" style="8"/>
  </cols>
  <sheetData>
    <row r="1" spans="2:19" ht="13.5" thickBot="1" x14ac:dyDescent="0.25"/>
    <row r="2" spans="2:19" s="52" customFormat="1" ht="20.100000000000001" customHeight="1" thickTop="1" thickBot="1" x14ac:dyDescent="0.25">
      <c r="B2" s="369" t="s">
        <v>345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88"/>
    </row>
    <row r="3" spans="2:19" s="1" customFormat="1" ht="8.1" customHeight="1" thickTop="1" thickBot="1" x14ac:dyDescent="0.25">
      <c r="F3" s="2"/>
      <c r="G3" s="2"/>
      <c r="H3" s="372"/>
      <c r="I3" s="372"/>
      <c r="J3" s="71"/>
      <c r="K3" s="71"/>
      <c r="L3" s="120"/>
      <c r="M3" s="120"/>
      <c r="N3" s="120"/>
      <c r="O3" s="105"/>
      <c r="P3" s="121"/>
    </row>
    <row r="4" spans="2:19" s="1" customFormat="1" ht="39" customHeight="1" x14ac:dyDescent="0.2">
      <c r="B4" s="376" t="s">
        <v>1</v>
      </c>
      <c r="C4" s="378" t="s">
        <v>2</v>
      </c>
      <c r="D4" s="378" t="s">
        <v>22</v>
      </c>
      <c r="E4" s="392" t="s">
        <v>377</v>
      </c>
      <c r="F4" s="389" t="s">
        <v>253</v>
      </c>
      <c r="G4" s="380" t="s">
        <v>276</v>
      </c>
      <c r="H4" s="382" t="s">
        <v>3</v>
      </c>
      <c r="I4" s="389" t="s">
        <v>527</v>
      </c>
      <c r="J4" s="390" t="s">
        <v>528</v>
      </c>
      <c r="K4" s="367" t="s">
        <v>529</v>
      </c>
      <c r="L4" s="373" t="s">
        <v>530</v>
      </c>
      <c r="M4" s="374"/>
      <c r="N4" s="375"/>
      <c r="O4" s="385" t="s">
        <v>485</v>
      </c>
    </row>
    <row r="5" spans="2:19" s="1" customFormat="1" ht="27" customHeight="1" x14ac:dyDescent="0.2">
      <c r="B5" s="377"/>
      <c r="C5" s="379"/>
      <c r="D5" s="379"/>
      <c r="E5" s="381"/>
      <c r="F5" s="383"/>
      <c r="G5" s="381"/>
      <c r="H5" s="383"/>
      <c r="I5" s="383"/>
      <c r="J5" s="391"/>
      <c r="K5" s="368"/>
      <c r="L5" s="155" t="s">
        <v>308</v>
      </c>
      <c r="M5" s="123" t="s">
        <v>309</v>
      </c>
      <c r="N5" s="301" t="s">
        <v>215</v>
      </c>
      <c r="O5" s="386"/>
    </row>
    <row r="6" spans="2:19" s="2" customFormat="1" ht="12.95" customHeight="1" x14ac:dyDescent="0.2">
      <c r="B6" s="130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131">
        <v>9</v>
      </c>
      <c r="K6" s="209">
        <v>10</v>
      </c>
      <c r="L6" s="130">
        <v>11</v>
      </c>
      <c r="M6" s="94">
        <v>12</v>
      </c>
      <c r="N6" s="314" t="s">
        <v>379</v>
      </c>
      <c r="O6" s="348" t="s">
        <v>482</v>
      </c>
    </row>
    <row r="7" spans="2:19" s="2" customFormat="1" ht="12.95" customHeight="1" x14ac:dyDescent="0.25">
      <c r="B7" s="5" t="s">
        <v>42</v>
      </c>
      <c r="C7" s="6" t="s">
        <v>4</v>
      </c>
      <c r="D7" s="6" t="s">
        <v>5</v>
      </c>
      <c r="E7" s="173" t="s">
        <v>385</v>
      </c>
      <c r="F7" s="4"/>
      <c r="G7" s="4"/>
      <c r="H7" s="4"/>
      <c r="I7" s="148"/>
      <c r="J7" s="148"/>
      <c r="K7" s="210"/>
      <c r="L7" s="3"/>
      <c r="M7" s="4"/>
      <c r="N7" s="315"/>
      <c r="O7" s="349"/>
    </row>
    <row r="8" spans="2:19" s="2" customFormat="1" ht="12.95" customHeight="1" x14ac:dyDescent="0.25">
      <c r="B8" s="5"/>
      <c r="C8" s="6"/>
      <c r="D8" s="6"/>
      <c r="E8" s="6"/>
      <c r="F8" s="82">
        <v>600000</v>
      </c>
      <c r="G8" s="94"/>
      <c r="H8" s="179" t="s">
        <v>31</v>
      </c>
      <c r="I8" s="158">
        <f t="shared" ref="I8:K8" si="0">I9</f>
        <v>15000</v>
      </c>
      <c r="J8" s="158">
        <f t="shared" si="0"/>
        <v>15000</v>
      </c>
      <c r="K8" s="211">
        <f t="shared" si="0"/>
        <v>9200</v>
      </c>
      <c r="L8" s="202">
        <f>L9</f>
        <v>0</v>
      </c>
      <c r="M8" s="158">
        <f>M9</f>
        <v>0</v>
      </c>
      <c r="N8" s="302">
        <f>N9</f>
        <v>0</v>
      </c>
      <c r="O8" s="350">
        <f t="shared" ref="O8:O48" si="1">IF(J8=0,"",N8/J8*100)</f>
        <v>0</v>
      </c>
    </row>
    <row r="9" spans="2:19" s="2" customFormat="1" ht="12.95" customHeight="1" x14ac:dyDescent="0.2">
      <c r="B9" s="5"/>
      <c r="C9" s="6"/>
      <c r="D9" s="6"/>
      <c r="E9" s="6"/>
      <c r="F9" s="83">
        <v>600000</v>
      </c>
      <c r="G9" s="95"/>
      <c r="H9" s="180" t="s">
        <v>21</v>
      </c>
      <c r="I9" s="115">
        <v>15000</v>
      </c>
      <c r="J9" s="115">
        <v>15000</v>
      </c>
      <c r="K9" s="138">
        <v>9200</v>
      </c>
      <c r="L9" s="143"/>
      <c r="M9" s="115"/>
      <c r="N9" s="304">
        <f>SUM(L9:M9)</f>
        <v>0</v>
      </c>
      <c r="O9" s="351">
        <f t="shared" si="1"/>
        <v>0</v>
      </c>
    </row>
    <row r="10" spans="2:19" s="2" customFormat="1" ht="12.95" customHeight="1" x14ac:dyDescent="0.2">
      <c r="B10" s="5"/>
      <c r="C10" s="6"/>
      <c r="D10" s="6"/>
      <c r="E10" s="6"/>
      <c r="F10" s="82"/>
      <c r="G10" s="94"/>
      <c r="H10" s="148"/>
      <c r="I10" s="115"/>
      <c r="J10" s="115"/>
      <c r="K10" s="138"/>
      <c r="L10" s="143"/>
      <c r="M10" s="115"/>
      <c r="N10" s="304"/>
      <c r="O10" s="351" t="str">
        <f t="shared" si="1"/>
        <v/>
      </c>
    </row>
    <row r="11" spans="2:19" s="1" customFormat="1" ht="12.95" customHeight="1" x14ac:dyDescent="0.25">
      <c r="B11" s="11"/>
      <c r="C11" s="7"/>
      <c r="D11" s="7"/>
      <c r="E11" s="7"/>
      <c r="F11" s="82">
        <v>611000</v>
      </c>
      <c r="G11" s="94"/>
      <c r="H11" s="21" t="s">
        <v>59</v>
      </c>
      <c r="I11" s="117">
        <f t="shared" ref="I11" si="2">SUM(I12:I14)</f>
        <v>597290</v>
      </c>
      <c r="J11" s="117">
        <f t="shared" ref="J11:K11" si="3">SUM(J12:J14)</f>
        <v>597290</v>
      </c>
      <c r="K11" s="212">
        <f t="shared" si="3"/>
        <v>278683</v>
      </c>
      <c r="L11" s="200">
        <f>SUM(L12:L14)</f>
        <v>0</v>
      </c>
      <c r="M11" s="117">
        <f>SUM(M12:M14)</f>
        <v>0</v>
      </c>
      <c r="N11" s="316">
        <f>SUM(N12:N14)</f>
        <v>0</v>
      </c>
      <c r="O11" s="350">
        <f t="shared" si="1"/>
        <v>0</v>
      </c>
    </row>
    <row r="12" spans="2:19" ht="12.95" customHeight="1" x14ac:dyDescent="0.2">
      <c r="B12" s="9"/>
      <c r="C12" s="10"/>
      <c r="D12" s="10"/>
      <c r="E12" s="10"/>
      <c r="F12" s="83">
        <v>611100</v>
      </c>
      <c r="G12" s="95"/>
      <c r="H12" s="20" t="s">
        <v>80</v>
      </c>
      <c r="I12" s="118">
        <v>510940</v>
      </c>
      <c r="J12" s="118">
        <v>510940</v>
      </c>
      <c r="K12" s="213">
        <v>241584</v>
      </c>
      <c r="L12" s="144"/>
      <c r="M12" s="118"/>
      <c r="N12" s="304">
        <f t="shared" ref="N12:N14" si="4">SUM(L12:M12)</f>
        <v>0</v>
      </c>
      <c r="O12" s="351">
        <f t="shared" si="1"/>
        <v>0</v>
      </c>
    </row>
    <row r="13" spans="2:19" ht="12.95" customHeight="1" x14ac:dyDescent="0.2">
      <c r="B13" s="9"/>
      <c r="C13" s="10"/>
      <c r="D13" s="10"/>
      <c r="E13" s="10"/>
      <c r="F13" s="83">
        <v>611200</v>
      </c>
      <c r="G13" s="95"/>
      <c r="H13" s="20" t="s">
        <v>81</v>
      </c>
      <c r="I13" s="115">
        <v>86350</v>
      </c>
      <c r="J13" s="115">
        <v>86350</v>
      </c>
      <c r="K13" s="138">
        <v>37099</v>
      </c>
      <c r="L13" s="143"/>
      <c r="M13" s="115"/>
      <c r="N13" s="304">
        <f t="shared" si="4"/>
        <v>0</v>
      </c>
      <c r="O13" s="351">
        <f t="shared" si="1"/>
        <v>0</v>
      </c>
      <c r="S13" s="165"/>
    </row>
    <row r="14" spans="2:19" ht="12.95" customHeight="1" x14ac:dyDescent="0.2">
      <c r="B14" s="9"/>
      <c r="C14" s="10"/>
      <c r="D14" s="10"/>
      <c r="E14" s="10"/>
      <c r="F14" s="83">
        <v>611200</v>
      </c>
      <c r="G14" s="95"/>
      <c r="H14" s="184" t="s">
        <v>245</v>
      </c>
      <c r="I14" s="115">
        <v>0</v>
      </c>
      <c r="J14" s="115">
        <v>0</v>
      </c>
      <c r="K14" s="138">
        <v>0</v>
      </c>
      <c r="L14" s="143"/>
      <c r="M14" s="115"/>
      <c r="N14" s="304">
        <f t="shared" si="4"/>
        <v>0</v>
      </c>
      <c r="O14" s="351" t="str">
        <f t="shared" si="1"/>
        <v/>
      </c>
    </row>
    <row r="15" spans="2:19" ht="12.95" customHeight="1" x14ac:dyDescent="0.2">
      <c r="B15" s="9"/>
      <c r="C15" s="10"/>
      <c r="D15" s="10"/>
      <c r="E15" s="10"/>
      <c r="F15" s="83"/>
      <c r="G15" s="95"/>
      <c r="H15" s="20"/>
      <c r="I15" s="115"/>
      <c r="J15" s="115"/>
      <c r="K15" s="138"/>
      <c r="L15" s="143"/>
      <c r="M15" s="115"/>
      <c r="N15" s="317"/>
      <c r="O15" s="351" t="str">
        <f t="shared" si="1"/>
        <v/>
      </c>
    </row>
    <row r="16" spans="2:19" s="1" customFormat="1" ht="12.95" customHeight="1" x14ac:dyDescent="0.25">
      <c r="B16" s="11"/>
      <c r="C16" s="7"/>
      <c r="D16" s="7"/>
      <c r="E16" s="7"/>
      <c r="F16" s="82">
        <v>612000</v>
      </c>
      <c r="G16" s="94"/>
      <c r="H16" s="21" t="s">
        <v>58</v>
      </c>
      <c r="I16" s="117">
        <f>I17</f>
        <v>54630</v>
      </c>
      <c r="J16" s="117">
        <f>J17</f>
        <v>54630</v>
      </c>
      <c r="K16" s="212">
        <f t="shared" ref="K16" si="5">K17+K18</f>
        <v>25476</v>
      </c>
      <c r="L16" s="200">
        <f>L17+L18</f>
        <v>0</v>
      </c>
      <c r="M16" s="117">
        <f>M17+M18</f>
        <v>0</v>
      </c>
      <c r="N16" s="316">
        <f>N17+N18</f>
        <v>0</v>
      </c>
      <c r="O16" s="350">
        <f t="shared" si="1"/>
        <v>0</v>
      </c>
    </row>
    <row r="17" spans="2:16" ht="12.95" customHeight="1" x14ac:dyDescent="0.2">
      <c r="B17" s="9"/>
      <c r="C17" s="10"/>
      <c r="D17" s="10"/>
      <c r="E17" s="10"/>
      <c r="F17" s="83">
        <v>612100</v>
      </c>
      <c r="G17" s="95"/>
      <c r="H17" s="182" t="s">
        <v>6</v>
      </c>
      <c r="I17" s="115">
        <v>54630</v>
      </c>
      <c r="J17" s="115">
        <v>54630</v>
      </c>
      <c r="K17" s="138">
        <v>25476</v>
      </c>
      <c r="L17" s="143"/>
      <c r="M17" s="115"/>
      <c r="N17" s="304">
        <f>SUM(L17:M17)</f>
        <v>0</v>
      </c>
      <c r="O17" s="351">
        <f t="shared" si="1"/>
        <v>0</v>
      </c>
    </row>
    <row r="18" spans="2:16" ht="12.95" customHeight="1" x14ac:dyDescent="0.2">
      <c r="B18" s="9"/>
      <c r="C18" s="10"/>
      <c r="D18" s="10"/>
      <c r="E18" s="10"/>
      <c r="F18" s="83"/>
      <c r="G18" s="95"/>
      <c r="H18" s="20"/>
      <c r="I18" s="115"/>
      <c r="J18" s="115"/>
      <c r="K18" s="138"/>
      <c r="L18" s="143"/>
      <c r="M18" s="115"/>
      <c r="N18" s="304"/>
      <c r="O18" s="351" t="str">
        <f t="shared" si="1"/>
        <v/>
      </c>
    </row>
    <row r="19" spans="2:16" s="1" customFormat="1" ht="12.95" customHeight="1" x14ac:dyDescent="0.25">
      <c r="B19" s="11"/>
      <c r="C19" s="7"/>
      <c r="D19" s="7"/>
      <c r="E19" s="7"/>
      <c r="F19" s="82">
        <v>613000</v>
      </c>
      <c r="G19" s="94"/>
      <c r="H19" s="21" t="s">
        <v>60</v>
      </c>
      <c r="I19" s="117">
        <f t="shared" ref="I19:N19" si="6">SUM(I20:I30)</f>
        <v>278670</v>
      </c>
      <c r="J19" s="117">
        <f t="shared" ref="J19:K19" si="7">SUM(J20:J30)</f>
        <v>278670</v>
      </c>
      <c r="K19" s="212">
        <f t="shared" si="7"/>
        <v>128186</v>
      </c>
      <c r="L19" s="201">
        <f t="shared" si="6"/>
        <v>0</v>
      </c>
      <c r="M19" s="119">
        <f t="shared" si="6"/>
        <v>0</v>
      </c>
      <c r="N19" s="303">
        <f t="shared" si="6"/>
        <v>0</v>
      </c>
      <c r="O19" s="350">
        <f t="shared" si="1"/>
        <v>0</v>
      </c>
    </row>
    <row r="20" spans="2:16" ht="12.95" customHeight="1" x14ac:dyDescent="0.2">
      <c r="B20" s="9"/>
      <c r="C20" s="10"/>
      <c r="D20" s="10"/>
      <c r="E20" s="10"/>
      <c r="F20" s="83">
        <v>613100</v>
      </c>
      <c r="G20" s="95"/>
      <c r="H20" s="20" t="s">
        <v>7</v>
      </c>
      <c r="I20" s="115">
        <v>7000</v>
      </c>
      <c r="J20" s="115">
        <v>7000</v>
      </c>
      <c r="K20" s="138">
        <v>3134</v>
      </c>
      <c r="L20" s="143"/>
      <c r="M20" s="115"/>
      <c r="N20" s="304">
        <f t="shared" ref="N20:N30" si="8">SUM(L20:M20)</f>
        <v>0</v>
      </c>
      <c r="O20" s="351">
        <f t="shared" si="1"/>
        <v>0</v>
      </c>
    </row>
    <row r="21" spans="2:16" ht="12.95" customHeight="1" x14ac:dyDescent="0.2">
      <c r="B21" s="9"/>
      <c r="C21" s="10"/>
      <c r="D21" s="10"/>
      <c r="E21" s="10"/>
      <c r="F21" s="83">
        <v>613200</v>
      </c>
      <c r="G21" s="95"/>
      <c r="H21" s="20" t="s">
        <v>8</v>
      </c>
      <c r="I21" s="115">
        <v>0</v>
      </c>
      <c r="J21" s="115">
        <v>0</v>
      </c>
      <c r="K21" s="138">
        <v>0</v>
      </c>
      <c r="L21" s="143"/>
      <c r="M21" s="115"/>
      <c r="N21" s="304">
        <f t="shared" si="8"/>
        <v>0</v>
      </c>
      <c r="O21" s="351" t="str">
        <f t="shared" si="1"/>
        <v/>
      </c>
    </row>
    <row r="22" spans="2:16" ht="12.95" customHeight="1" x14ac:dyDescent="0.2">
      <c r="B22" s="9"/>
      <c r="C22" s="10"/>
      <c r="D22" s="10"/>
      <c r="E22" s="10"/>
      <c r="F22" s="83">
        <v>613300</v>
      </c>
      <c r="G22" s="95"/>
      <c r="H22" s="20" t="s">
        <v>82</v>
      </c>
      <c r="I22" s="115">
        <v>9600</v>
      </c>
      <c r="J22" s="115">
        <v>9600</v>
      </c>
      <c r="K22" s="138">
        <v>4824</v>
      </c>
      <c r="L22" s="143"/>
      <c r="M22" s="115"/>
      <c r="N22" s="304">
        <f t="shared" si="8"/>
        <v>0</v>
      </c>
      <c r="O22" s="351">
        <f t="shared" si="1"/>
        <v>0</v>
      </c>
    </row>
    <row r="23" spans="2:16" ht="12.95" customHeight="1" x14ac:dyDescent="0.2">
      <c r="B23" s="9"/>
      <c r="C23" s="10"/>
      <c r="D23" s="10"/>
      <c r="E23" s="10"/>
      <c r="F23" s="83">
        <v>613400</v>
      </c>
      <c r="G23" s="95"/>
      <c r="H23" s="20" t="s">
        <v>61</v>
      </c>
      <c r="I23" s="115">
        <v>1500</v>
      </c>
      <c r="J23" s="115">
        <v>1500</v>
      </c>
      <c r="K23" s="138">
        <v>1111</v>
      </c>
      <c r="L23" s="143"/>
      <c r="M23" s="115"/>
      <c r="N23" s="304">
        <f t="shared" si="8"/>
        <v>0</v>
      </c>
      <c r="O23" s="351">
        <f t="shared" si="1"/>
        <v>0</v>
      </c>
    </row>
    <row r="24" spans="2:16" ht="12.95" customHeight="1" x14ac:dyDescent="0.2">
      <c r="B24" s="9"/>
      <c r="C24" s="10"/>
      <c r="D24" s="10"/>
      <c r="E24" s="10"/>
      <c r="F24" s="83">
        <v>613500</v>
      </c>
      <c r="G24" s="95"/>
      <c r="H24" s="20" t="s">
        <v>9</v>
      </c>
      <c r="I24" s="115">
        <v>0</v>
      </c>
      <c r="J24" s="115">
        <v>0</v>
      </c>
      <c r="K24" s="138">
        <v>0</v>
      </c>
      <c r="L24" s="143"/>
      <c r="M24" s="115"/>
      <c r="N24" s="304">
        <f t="shared" si="8"/>
        <v>0</v>
      </c>
      <c r="O24" s="351" t="str">
        <f t="shared" si="1"/>
        <v/>
      </c>
    </row>
    <row r="25" spans="2:16" ht="12.95" customHeight="1" x14ac:dyDescent="0.2">
      <c r="B25" s="9"/>
      <c r="C25" s="10"/>
      <c r="D25" s="10"/>
      <c r="E25" s="10"/>
      <c r="F25" s="83">
        <v>613600</v>
      </c>
      <c r="G25" s="95"/>
      <c r="H25" s="20" t="s">
        <v>83</v>
      </c>
      <c r="I25" s="115">
        <v>0</v>
      </c>
      <c r="J25" s="115">
        <v>0</v>
      </c>
      <c r="K25" s="138">
        <v>0</v>
      </c>
      <c r="L25" s="143"/>
      <c r="M25" s="115"/>
      <c r="N25" s="304">
        <f t="shared" si="8"/>
        <v>0</v>
      </c>
      <c r="O25" s="351" t="str">
        <f t="shared" si="1"/>
        <v/>
      </c>
    </row>
    <row r="26" spans="2:16" ht="12.95" customHeight="1" x14ac:dyDescent="0.2">
      <c r="B26" s="9"/>
      <c r="C26" s="10"/>
      <c r="D26" s="10"/>
      <c r="E26" s="10"/>
      <c r="F26" s="83">
        <v>613700</v>
      </c>
      <c r="G26" s="95"/>
      <c r="H26" s="20" t="s">
        <v>10</v>
      </c>
      <c r="I26" s="118">
        <v>1900</v>
      </c>
      <c r="J26" s="118">
        <v>1900</v>
      </c>
      <c r="K26" s="213">
        <v>387</v>
      </c>
      <c r="L26" s="144"/>
      <c r="M26" s="118"/>
      <c r="N26" s="304">
        <f t="shared" si="8"/>
        <v>0</v>
      </c>
      <c r="O26" s="351">
        <f t="shared" si="1"/>
        <v>0</v>
      </c>
    </row>
    <row r="27" spans="2:16" ht="12.95" customHeight="1" x14ac:dyDescent="0.2">
      <c r="B27" s="9"/>
      <c r="C27" s="10"/>
      <c r="D27" s="10"/>
      <c r="E27" s="10"/>
      <c r="F27" s="83">
        <v>613800</v>
      </c>
      <c r="G27" s="95"/>
      <c r="H27" s="20" t="s">
        <v>62</v>
      </c>
      <c r="I27" s="115">
        <v>18960</v>
      </c>
      <c r="J27" s="115">
        <v>18960</v>
      </c>
      <c r="K27" s="138">
        <v>6007</v>
      </c>
      <c r="L27" s="143"/>
      <c r="M27" s="115"/>
      <c r="N27" s="304">
        <f t="shared" si="8"/>
        <v>0</v>
      </c>
      <c r="O27" s="351">
        <f t="shared" si="1"/>
        <v>0</v>
      </c>
    </row>
    <row r="28" spans="2:16" ht="12.95" customHeight="1" x14ac:dyDescent="0.2">
      <c r="B28" s="9"/>
      <c r="C28" s="10"/>
      <c r="D28" s="10"/>
      <c r="E28" s="10"/>
      <c r="F28" s="83">
        <v>613900</v>
      </c>
      <c r="G28" s="95"/>
      <c r="H28" s="20" t="s">
        <v>63</v>
      </c>
      <c r="I28" s="115">
        <v>29800</v>
      </c>
      <c r="J28" s="115">
        <v>29800</v>
      </c>
      <c r="K28" s="138">
        <v>13757</v>
      </c>
      <c r="L28" s="143"/>
      <c r="M28" s="115"/>
      <c r="N28" s="304">
        <f t="shared" si="8"/>
        <v>0</v>
      </c>
      <c r="O28" s="351">
        <f t="shared" si="1"/>
        <v>0</v>
      </c>
    </row>
    <row r="29" spans="2:16" ht="12.95" customHeight="1" x14ac:dyDescent="0.2">
      <c r="B29" s="9"/>
      <c r="C29" s="10"/>
      <c r="D29" s="10"/>
      <c r="E29" s="169"/>
      <c r="F29" s="88">
        <v>613900</v>
      </c>
      <c r="G29" s="100" t="s">
        <v>286</v>
      </c>
      <c r="H29" s="20" t="s">
        <v>248</v>
      </c>
      <c r="I29" s="115">
        <v>209910</v>
      </c>
      <c r="J29" s="115">
        <v>209910</v>
      </c>
      <c r="K29" s="138">
        <v>98966</v>
      </c>
      <c r="L29" s="143"/>
      <c r="M29" s="115"/>
      <c r="N29" s="304">
        <f t="shared" si="8"/>
        <v>0</v>
      </c>
      <c r="O29" s="351">
        <f t="shared" si="1"/>
        <v>0</v>
      </c>
      <c r="P29" s="36"/>
    </row>
    <row r="30" spans="2:16" ht="12.95" customHeight="1" x14ac:dyDescent="0.2">
      <c r="B30" s="9"/>
      <c r="C30" s="10"/>
      <c r="D30" s="10"/>
      <c r="E30" s="10"/>
      <c r="F30" s="83">
        <v>613900</v>
      </c>
      <c r="G30" s="95"/>
      <c r="H30" s="184" t="s">
        <v>246</v>
      </c>
      <c r="I30" s="115">
        <v>0</v>
      </c>
      <c r="J30" s="115">
        <v>0</v>
      </c>
      <c r="K30" s="138"/>
      <c r="L30" s="143"/>
      <c r="M30" s="115"/>
      <c r="N30" s="304">
        <f t="shared" si="8"/>
        <v>0</v>
      </c>
      <c r="O30" s="351" t="str">
        <f t="shared" si="1"/>
        <v/>
      </c>
    </row>
    <row r="31" spans="2:16" ht="12.95" customHeight="1" x14ac:dyDescent="0.2">
      <c r="B31" s="9"/>
      <c r="C31" s="10"/>
      <c r="D31" s="10"/>
      <c r="E31" s="169"/>
      <c r="F31" s="88"/>
      <c r="G31" s="100"/>
      <c r="H31" s="20"/>
      <c r="I31" s="115"/>
      <c r="J31" s="115"/>
      <c r="K31" s="138"/>
      <c r="L31" s="143"/>
      <c r="M31" s="115"/>
      <c r="N31" s="304"/>
      <c r="O31" s="351" t="str">
        <f t="shared" si="1"/>
        <v/>
      </c>
    </row>
    <row r="32" spans="2:16" s="1" customFormat="1" ht="12.95" customHeight="1" x14ac:dyDescent="0.25">
      <c r="B32" s="11"/>
      <c r="C32" s="7"/>
      <c r="D32" s="21"/>
      <c r="E32" s="21"/>
      <c r="F32" s="82">
        <v>614000</v>
      </c>
      <c r="G32" s="94"/>
      <c r="H32" s="21" t="s">
        <v>84</v>
      </c>
      <c r="I32" s="117">
        <f t="shared" ref="I32" si="9">SUM(I33:I35)</f>
        <v>480000</v>
      </c>
      <c r="J32" s="117">
        <f t="shared" ref="J32:K32" si="10">SUM(J33:J35)</f>
        <v>480000</v>
      </c>
      <c r="K32" s="212">
        <f t="shared" si="10"/>
        <v>24699</v>
      </c>
      <c r="L32" s="200">
        <f>SUM(L33:L35)</f>
        <v>0</v>
      </c>
      <c r="M32" s="117">
        <f>SUM(M33:M35)</f>
        <v>0</v>
      </c>
      <c r="N32" s="303">
        <f>SUM(N33:N35)</f>
        <v>0</v>
      </c>
      <c r="O32" s="350">
        <f t="shared" si="1"/>
        <v>0</v>
      </c>
    </row>
    <row r="33" spans="2:16" ht="12.95" customHeight="1" x14ac:dyDescent="0.2">
      <c r="B33" s="9"/>
      <c r="C33" s="10"/>
      <c r="D33" s="20"/>
      <c r="E33" s="20"/>
      <c r="F33" s="83">
        <v>614100</v>
      </c>
      <c r="G33" s="93" t="s">
        <v>287</v>
      </c>
      <c r="H33" s="231" t="s">
        <v>461</v>
      </c>
      <c r="I33" s="115">
        <v>400000</v>
      </c>
      <c r="J33" s="115">
        <v>400000</v>
      </c>
      <c r="K33" s="138">
        <v>0</v>
      </c>
      <c r="L33" s="143"/>
      <c r="M33" s="115"/>
      <c r="N33" s="304">
        <f t="shared" ref="N33:N35" si="11">SUM(L33:M33)</f>
        <v>0</v>
      </c>
      <c r="O33" s="351">
        <f t="shared" si="1"/>
        <v>0</v>
      </c>
      <c r="P33" s="41"/>
    </row>
    <row r="34" spans="2:16" ht="12.95" customHeight="1" x14ac:dyDescent="0.2">
      <c r="B34" s="9"/>
      <c r="C34" s="10"/>
      <c r="D34" s="20"/>
      <c r="E34" s="20"/>
      <c r="F34" s="108">
        <v>614800</v>
      </c>
      <c r="G34" s="101" t="s">
        <v>288</v>
      </c>
      <c r="H34" s="231" t="s">
        <v>23</v>
      </c>
      <c r="I34" s="115">
        <v>60000</v>
      </c>
      <c r="J34" s="115">
        <v>60000</v>
      </c>
      <c r="K34" s="138">
        <v>24239</v>
      </c>
      <c r="L34" s="143"/>
      <c r="M34" s="115"/>
      <c r="N34" s="304">
        <f t="shared" si="11"/>
        <v>0</v>
      </c>
      <c r="O34" s="351">
        <f t="shared" si="1"/>
        <v>0</v>
      </c>
    </row>
    <row r="35" spans="2:16" ht="24.75" customHeight="1" x14ac:dyDescent="0.2">
      <c r="B35" s="9"/>
      <c r="C35" s="10"/>
      <c r="D35" s="20"/>
      <c r="E35" s="20"/>
      <c r="F35" s="108">
        <v>614800</v>
      </c>
      <c r="G35" s="101" t="s">
        <v>289</v>
      </c>
      <c r="H35" s="192" t="s">
        <v>254</v>
      </c>
      <c r="I35" s="115">
        <v>20000</v>
      </c>
      <c r="J35" s="115">
        <v>20000</v>
      </c>
      <c r="K35" s="138">
        <v>460</v>
      </c>
      <c r="L35" s="143"/>
      <c r="M35" s="115"/>
      <c r="N35" s="304">
        <f t="shared" si="11"/>
        <v>0</v>
      </c>
      <c r="O35" s="351">
        <f t="shared" si="1"/>
        <v>0</v>
      </c>
    </row>
    <row r="36" spans="2:16" ht="12.95" customHeight="1" x14ac:dyDescent="0.2">
      <c r="B36" s="9"/>
      <c r="C36" s="10"/>
      <c r="D36" s="20"/>
      <c r="E36" s="170"/>
      <c r="F36" s="109"/>
      <c r="G36" s="102"/>
      <c r="H36" s="30"/>
      <c r="I36" s="137"/>
      <c r="J36" s="137"/>
      <c r="K36" s="138"/>
      <c r="L36" s="143"/>
      <c r="M36" s="115"/>
      <c r="N36" s="304"/>
      <c r="O36" s="351" t="str">
        <f t="shared" si="1"/>
        <v/>
      </c>
    </row>
    <row r="37" spans="2:16" ht="12.95" customHeight="1" x14ac:dyDescent="0.25">
      <c r="B37" s="9"/>
      <c r="C37" s="10"/>
      <c r="D37" s="10"/>
      <c r="E37" s="171"/>
      <c r="F37" s="90">
        <v>616000</v>
      </c>
      <c r="G37" s="103"/>
      <c r="H37" s="22" t="s">
        <v>85</v>
      </c>
      <c r="I37" s="136">
        <f t="shared" ref="I37:K37" si="12">SUM(I38:I39)</f>
        <v>23000</v>
      </c>
      <c r="J37" s="136">
        <f t="shared" si="12"/>
        <v>23000</v>
      </c>
      <c r="K37" s="139">
        <f t="shared" si="12"/>
        <v>11739</v>
      </c>
      <c r="L37" s="146">
        <f>SUM(L38:L39)</f>
        <v>0</v>
      </c>
      <c r="M37" s="114">
        <f>SUM(M38:M39)</f>
        <v>0</v>
      </c>
      <c r="N37" s="303">
        <f>SUM(N38:N39)</f>
        <v>0</v>
      </c>
      <c r="O37" s="350">
        <f t="shared" si="1"/>
        <v>0</v>
      </c>
    </row>
    <row r="38" spans="2:16" ht="12.95" customHeight="1" x14ac:dyDescent="0.2">
      <c r="B38" s="9"/>
      <c r="C38" s="10"/>
      <c r="D38" s="10"/>
      <c r="E38" s="140"/>
      <c r="F38" s="89">
        <v>616200</v>
      </c>
      <c r="G38" s="93" t="s">
        <v>290</v>
      </c>
      <c r="H38" s="31" t="s">
        <v>405</v>
      </c>
      <c r="I38" s="137">
        <v>15650</v>
      </c>
      <c r="J38" s="137">
        <v>15650</v>
      </c>
      <c r="K38" s="138">
        <v>7420</v>
      </c>
      <c r="L38" s="143"/>
      <c r="M38" s="115"/>
      <c r="N38" s="304">
        <f t="shared" ref="N38:N39" si="13">SUM(L38:M38)</f>
        <v>0</v>
      </c>
      <c r="O38" s="351">
        <f t="shared" si="1"/>
        <v>0</v>
      </c>
    </row>
    <row r="39" spans="2:16" ht="12.95" customHeight="1" x14ac:dyDescent="0.2">
      <c r="B39" s="9"/>
      <c r="C39" s="10"/>
      <c r="D39" s="10"/>
      <c r="E39" s="140"/>
      <c r="F39" s="89">
        <v>616200</v>
      </c>
      <c r="G39" s="93" t="s">
        <v>291</v>
      </c>
      <c r="H39" s="31" t="s">
        <v>406</v>
      </c>
      <c r="I39" s="137">
        <v>7350</v>
      </c>
      <c r="J39" s="137">
        <v>7350</v>
      </c>
      <c r="K39" s="138">
        <v>4319</v>
      </c>
      <c r="L39" s="143"/>
      <c r="M39" s="115"/>
      <c r="N39" s="304">
        <f t="shared" si="13"/>
        <v>0</v>
      </c>
      <c r="O39" s="351">
        <f t="shared" si="1"/>
        <v>0</v>
      </c>
    </row>
    <row r="40" spans="2:16" ht="12.95" customHeight="1" x14ac:dyDescent="0.25">
      <c r="B40" s="9"/>
      <c r="C40" s="10"/>
      <c r="D40" s="10"/>
      <c r="E40" s="10"/>
      <c r="F40" s="83"/>
      <c r="G40" s="95"/>
      <c r="H40" s="10"/>
      <c r="I40" s="136"/>
      <c r="J40" s="136"/>
      <c r="K40" s="139"/>
      <c r="L40" s="200"/>
      <c r="M40" s="117"/>
      <c r="N40" s="303"/>
      <c r="O40" s="351" t="str">
        <f t="shared" si="1"/>
        <v/>
      </c>
    </row>
    <row r="41" spans="2:16" ht="12.95" customHeight="1" x14ac:dyDescent="0.25">
      <c r="B41" s="11"/>
      <c r="C41" s="7"/>
      <c r="D41" s="7"/>
      <c r="E41" s="7"/>
      <c r="F41" s="82">
        <v>821000</v>
      </c>
      <c r="G41" s="94"/>
      <c r="H41" s="7" t="s">
        <v>13</v>
      </c>
      <c r="I41" s="136">
        <f t="shared" ref="I41:K41" si="14">SUM(I42:I43)</f>
        <v>23000</v>
      </c>
      <c r="J41" s="136">
        <f t="shared" si="14"/>
        <v>23000</v>
      </c>
      <c r="K41" s="139">
        <f t="shared" si="14"/>
        <v>16219</v>
      </c>
      <c r="L41" s="200">
        <f>SUM(L42:L43)</f>
        <v>0</v>
      </c>
      <c r="M41" s="117">
        <f>SUM(M42:M43)</f>
        <v>0</v>
      </c>
      <c r="N41" s="303">
        <f>SUM(N42:N43)</f>
        <v>0</v>
      </c>
      <c r="O41" s="350">
        <f t="shared" si="1"/>
        <v>0</v>
      </c>
    </row>
    <row r="42" spans="2:16" ht="12.95" customHeight="1" x14ac:dyDescent="0.2">
      <c r="B42" s="9"/>
      <c r="C42" s="10"/>
      <c r="D42" s="10"/>
      <c r="E42" s="10"/>
      <c r="F42" s="83">
        <v>821200</v>
      </c>
      <c r="G42" s="95"/>
      <c r="H42" s="10" t="s">
        <v>14</v>
      </c>
      <c r="I42" s="137">
        <v>0</v>
      </c>
      <c r="J42" s="137">
        <v>0</v>
      </c>
      <c r="K42" s="138">
        <v>0</v>
      </c>
      <c r="L42" s="144"/>
      <c r="M42" s="118"/>
      <c r="N42" s="304">
        <f t="shared" ref="N42:N43" si="15">SUM(L42:M42)</f>
        <v>0</v>
      </c>
      <c r="O42" s="351" t="str">
        <f t="shared" si="1"/>
        <v/>
      </c>
    </row>
    <row r="43" spans="2:16" s="1" customFormat="1" ht="12.95" customHeight="1" x14ac:dyDescent="0.2">
      <c r="B43" s="9"/>
      <c r="C43" s="10"/>
      <c r="D43" s="10"/>
      <c r="E43" s="10"/>
      <c r="F43" s="83">
        <v>821300</v>
      </c>
      <c r="G43" s="95"/>
      <c r="H43" s="10" t="s">
        <v>15</v>
      </c>
      <c r="I43" s="137">
        <v>23000</v>
      </c>
      <c r="J43" s="137">
        <v>23000</v>
      </c>
      <c r="K43" s="138">
        <v>16219</v>
      </c>
      <c r="L43" s="144"/>
      <c r="M43" s="118"/>
      <c r="N43" s="304">
        <f t="shared" si="15"/>
        <v>0</v>
      </c>
      <c r="O43" s="351">
        <f t="shared" si="1"/>
        <v>0</v>
      </c>
    </row>
    <row r="44" spans="2:16" ht="12.95" customHeight="1" x14ac:dyDescent="0.2">
      <c r="B44" s="9"/>
      <c r="C44" s="10"/>
      <c r="D44" s="10"/>
      <c r="E44" s="10"/>
      <c r="F44" s="83"/>
      <c r="G44" s="95"/>
      <c r="H44" s="10"/>
      <c r="I44" s="137"/>
      <c r="J44" s="137"/>
      <c r="K44" s="138"/>
      <c r="L44" s="143"/>
      <c r="M44" s="115"/>
      <c r="N44" s="304"/>
      <c r="O44" s="351" t="str">
        <f t="shared" si="1"/>
        <v/>
      </c>
    </row>
    <row r="45" spans="2:16" ht="12.95" customHeight="1" x14ac:dyDescent="0.25">
      <c r="B45" s="11"/>
      <c r="C45" s="7"/>
      <c r="D45" s="7"/>
      <c r="E45" s="7"/>
      <c r="F45" s="82">
        <v>823000</v>
      </c>
      <c r="G45" s="94"/>
      <c r="H45" s="7" t="s">
        <v>87</v>
      </c>
      <c r="I45" s="136">
        <f t="shared" ref="I45:K45" si="16">SUM(I46:I47)</f>
        <v>518990</v>
      </c>
      <c r="J45" s="136">
        <f t="shared" si="16"/>
        <v>518990</v>
      </c>
      <c r="K45" s="139">
        <f t="shared" si="16"/>
        <v>256477</v>
      </c>
      <c r="L45" s="200">
        <f>SUM(L46:L47)</f>
        <v>0</v>
      </c>
      <c r="M45" s="117">
        <f>SUM(M46:M47)</f>
        <v>0</v>
      </c>
      <c r="N45" s="303">
        <f>SUM(N46:N47)</f>
        <v>0</v>
      </c>
      <c r="O45" s="350">
        <f t="shared" si="1"/>
        <v>0</v>
      </c>
    </row>
    <row r="46" spans="2:16" ht="12.95" customHeight="1" x14ac:dyDescent="0.2">
      <c r="B46" s="9"/>
      <c r="C46" s="10"/>
      <c r="D46" s="10"/>
      <c r="E46" s="10"/>
      <c r="F46" s="83">
        <v>823200</v>
      </c>
      <c r="G46" s="95" t="s">
        <v>290</v>
      </c>
      <c r="H46" s="161" t="s">
        <v>407</v>
      </c>
      <c r="I46" s="137">
        <v>88700</v>
      </c>
      <c r="J46" s="137">
        <v>88700</v>
      </c>
      <c r="K46" s="138">
        <v>41336</v>
      </c>
      <c r="L46" s="144"/>
      <c r="M46" s="118"/>
      <c r="N46" s="304">
        <f t="shared" ref="N46:N47" si="17">SUM(L46:M46)</f>
        <v>0</v>
      </c>
      <c r="O46" s="351">
        <f t="shared" si="1"/>
        <v>0</v>
      </c>
    </row>
    <row r="47" spans="2:16" ht="12.95" customHeight="1" x14ac:dyDescent="0.2">
      <c r="B47" s="9"/>
      <c r="C47" s="10"/>
      <c r="D47" s="10"/>
      <c r="E47" s="10"/>
      <c r="F47" s="83">
        <v>823200</v>
      </c>
      <c r="G47" s="95" t="s">
        <v>291</v>
      </c>
      <c r="H47" s="161" t="s">
        <v>408</v>
      </c>
      <c r="I47" s="137">
        <v>430290</v>
      </c>
      <c r="J47" s="137">
        <v>430290</v>
      </c>
      <c r="K47" s="138">
        <v>215141</v>
      </c>
      <c r="L47" s="144"/>
      <c r="M47" s="118"/>
      <c r="N47" s="304">
        <f t="shared" si="17"/>
        <v>0</v>
      </c>
      <c r="O47" s="351">
        <f t="shared" si="1"/>
        <v>0</v>
      </c>
    </row>
    <row r="48" spans="2:16" ht="12.95" customHeight="1" x14ac:dyDescent="0.2">
      <c r="B48" s="9"/>
      <c r="C48" s="10"/>
      <c r="D48" s="10"/>
      <c r="E48" s="10"/>
      <c r="F48" s="83"/>
      <c r="G48" s="95"/>
      <c r="H48" s="10"/>
      <c r="I48" s="147"/>
      <c r="J48" s="147"/>
      <c r="K48" s="312"/>
      <c r="L48" s="187"/>
      <c r="M48" s="161"/>
      <c r="N48" s="324"/>
      <c r="O48" s="351" t="str">
        <f t="shared" si="1"/>
        <v/>
      </c>
    </row>
    <row r="49" spans="2:15" ht="12.95" customHeight="1" x14ac:dyDescent="0.25">
      <c r="B49" s="11"/>
      <c r="C49" s="7"/>
      <c r="D49" s="7"/>
      <c r="E49" s="7"/>
      <c r="F49" s="82"/>
      <c r="G49" s="94"/>
      <c r="H49" s="7" t="s">
        <v>16</v>
      </c>
      <c r="I49" s="199">
        <v>18</v>
      </c>
      <c r="J49" s="199">
        <v>18</v>
      </c>
      <c r="K49" s="313">
        <v>17</v>
      </c>
      <c r="L49" s="356"/>
      <c r="M49" s="206"/>
      <c r="N49" s="329"/>
      <c r="O49" s="351"/>
    </row>
    <row r="50" spans="2:15" ht="12.95" customHeight="1" x14ac:dyDescent="0.25">
      <c r="B50" s="11"/>
      <c r="C50" s="7"/>
      <c r="D50" s="7"/>
      <c r="E50" s="7"/>
      <c r="F50" s="82"/>
      <c r="G50" s="94"/>
      <c r="H50" s="7" t="s">
        <v>25</v>
      </c>
      <c r="I50" s="149">
        <f t="shared" ref="I50:N50" si="18">I8+I11+I16+I19+I32+I37+I41+I45</f>
        <v>1990580</v>
      </c>
      <c r="J50" s="149">
        <f t="shared" ref="J50:K50" si="19">J8+J11+J16+J19+J32+J37+J41+J45</f>
        <v>1990580</v>
      </c>
      <c r="K50" s="142">
        <f t="shared" si="19"/>
        <v>750679</v>
      </c>
      <c r="L50" s="152">
        <f t="shared" si="18"/>
        <v>0</v>
      </c>
      <c r="M50" s="13">
        <f t="shared" si="18"/>
        <v>0</v>
      </c>
      <c r="N50" s="303">
        <f t="shared" si="18"/>
        <v>0</v>
      </c>
      <c r="O50" s="350">
        <f t="shared" ref="O50:O52" si="20">IF(J50=0,"",N50/J50*100)</f>
        <v>0</v>
      </c>
    </row>
    <row r="51" spans="2:15" s="1" customFormat="1" ht="12.95" customHeight="1" x14ac:dyDescent="0.25">
      <c r="B51" s="11"/>
      <c r="C51" s="7"/>
      <c r="D51" s="7"/>
      <c r="E51" s="7"/>
      <c r="F51" s="82"/>
      <c r="G51" s="94"/>
      <c r="H51" s="7" t="s">
        <v>17</v>
      </c>
      <c r="I51" s="149">
        <f t="shared" ref="I51:K52" si="21">I50</f>
        <v>1990580</v>
      </c>
      <c r="J51" s="149">
        <f t="shared" si="21"/>
        <v>1990580</v>
      </c>
      <c r="K51" s="142">
        <f t="shared" si="21"/>
        <v>750679</v>
      </c>
      <c r="L51" s="152">
        <f t="shared" ref="L51:N52" si="22">L50</f>
        <v>0</v>
      </c>
      <c r="M51" s="13">
        <f t="shared" si="22"/>
        <v>0</v>
      </c>
      <c r="N51" s="303">
        <f t="shared" si="22"/>
        <v>0</v>
      </c>
      <c r="O51" s="350">
        <f t="shared" si="20"/>
        <v>0</v>
      </c>
    </row>
    <row r="52" spans="2:15" s="1" customFormat="1" ht="12.95" customHeight="1" x14ac:dyDescent="0.25">
      <c r="B52" s="11"/>
      <c r="C52" s="7"/>
      <c r="D52" s="7"/>
      <c r="E52" s="7"/>
      <c r="F52" s="82"/>
      <c r="G52" s="94"/>
      <c r="H52" s="7" t="s">
        <v>18</v>
      </c>
      <c r="I52" s="149">
        <f t="shared" si="21"/>
        <v>1990580</v>
      </c>
      <c r="J52" s="149">
        <f t="shared" si="21"/>
        <v>1990580</v>
      </c>
      <c r="K52" s="142">
        <f t="shared" si="21"/>
        <v>750679</v>
      </c>
      <c r="L52" s="152">
        <f t="shared" si="22"/>
        <v>0</v>
      </c>
      <c r="M52" s="13">
        <f t="shared" si="22"/>
        <v>0</v>
      </c>
      <c r="N52" s="303">
        <f t="shared" si="22"/>
        <v>0</v>
      </c>
      <c r="O52" s="350">
        <f t="shared" si="20"/>
        <v>0</v>
      </c>
    </row>
    <row r="53" spans="2:15" s="1" customFormat="1" ht="12.95" customHeight="1" thickBot="1" x14ac:dyDescent="0.25">
      <c r="B53" s="14"/>
      <c r="C53" s="15"/>
      <c r="D53" s="15"/>
      <c r="E53" s="15"/>
      <c r="F53" s="84"/>
      <c r="G53" s="96"/>
      <c r="H53" s="15"/>
      <c r="I53" s="15"/>
      <c r="J53" s="23"/>
      <c r="K53" s="215"/>
      <c r="L53" s="14"/>
      <c r="M53" s="15"/>
      <c r="N53" s="305"/>
      <c r="O53" s="352"/>
    </row>
    <row r="54" spans="2:15" s="1" customFormat="1" ht="12.95" customHeight="1" x14ac:dyDescent="0.2">
      <c r="B54" s="8"/>
      <c r="C54" s="8"/>
      <c r="D54" s="8"/>
      <c r="E54" s="8"/>
      <c r="F54" s="85"/>
      <c r="G54" s="97"/>
      <c r="H54" s="8"/>
      <c r="I54" s="8"/>
      <c r="J54" s="8"/>
      <c r="K54" s="8"/>
      <c r="L54" s="8"/>
      <c r="M54" s="8"/>
      <c r="N54" s="125"/>
      <c r="O54" s="106"/>
    </row>
    <row r="55" spans="2:15" ht="12.95" customHeight="1" x14ac:dyDescent="0.2">
      <c r="F55" s="85"/>
      <c r="G55" s="97"/>
      <c r="L55" s="36"/>
      <c r="N55" s="125"/>
    </row>
    <row r="56" spans="2:15" ht="12.95" customHeight="1" x14ac:dyDescent="0.2">
      <c r="F56" s="85"/>
      <c r="G56" s="97"/>
      <c r="N56" s="125"/>
    </row>
    <row r="57" spans="2:15" ht="12.95" customHeight="1" x14ac:dyDescent="0.2">
      <c r="F57" s="85"/>
      <c r="G57" s="97"/>
      <c r="N57" s="125"/>
    </row>
    <row r="58" spans="2:15" ht="12.95" customHeight="1" x14ac:dyDescent="0.2">
      <c r="F58" s="85"/>
      <c r="G58" s="97"/>
      <c r="N58" s="125"/>
    </row>
    <row r="59" spans="2:15" ht="12.95" customHeight="1" x14ac:dyDescent="0.2">
      <c r="F59" s="85"/>
      <c r="G59" s="97"/>
      <c r="N59" s="125"/>
    </row>
    <row r="60" spans="2:15" ht="17.100000000000001" customHeight="1" x14ac:dyDescent="0.2">
      <c r="F60" s="85"/>
      <c r="G60" s="97"/>
      <c r="N60" s="125"/>
    </row>
    <row r="61" spans="2:15" ht="14.25" x14ac:dyDescent="0.2">
      <c r="F61" s="85"/>
      <c r="G61" s="97"/>
      <c r="N61" s="125"/>
    </row>
    <row r="62" spans="2:15" ht="14.25" x14ac:dyDescent="0.2">
      <c r="F62" s="85"/>
      <c r="G62" s="97"/>
      <c r="N62" s="125"/>
    </row>
    <row r="63" spans="2:15" ht="14.25" x14ac:dyDescent="0.2">
      <c r="F63" s="85"/>
      <c r="G63" s="97"/>
      <c r="N63" s="125"/>
    </row>
    <row r="64" spans="2:15" ht="14.25" x14ac:dyDescent="0.2">
      <c r="F64" s="85"/>
      <c r="G64" s="97"/>
      <c r="N64" s="125"/>
    </row>
    <row r="65" spans="6:14" ht="14.25" x14ac:dyDescent="0.2">
      <c r="F65" s="85"/>
      <c r="G65" s="97"/>
      <c r="N65" s="125"/>
    </row>
    <row r="66" spans="6:14" ht="14.25" x14ac:dyDescent="0.2">
      <c r="F66" s="85"/>
      <c r="G66" s="97"/>
      <c r="N66" s="125"/>
    </row>
    <row r="67" spans="6:14" ht="14.25" x14ac:dyDescent="0.2">
      <c r="F67" s="85"/>
      <c r="G67" s="97"/>
      <c r="N67" s="125"/>
    </row>
    <row r="68" spans="6:14" ht="14.25" x14ac:dyDescent="0.2">
      <c r="F68" s="85"/>
      <c r="G68" s="97"/>
      <c r="N68" s="125"/>
    </row>
    <row r="69" spans="6:14" ht="14.25" x14ac:dyDescent="0.2">
      <c r="F69" s="85"/>
      <c r="G69" s="97"/>
      <c r="N69" s="125"/>
    </row>
    <row r="70" spans="6:14" ht="14.25" x14ac:dyDescent="0.2">
      <c r="F70" s="85"/>
      <c r="G70" s="97"/>
      <c r="N70" s="125"/>
    </row>
    <row r="71" spans="6:14" ht="14.25" x14ac:dyDescent="0.2">
      <c r="F71" s="85"/>
      <c r="G71" s="97"/>
      <c r="N71" s="125"/>
    </row>
    <row r="72" spans="6:14" ht="14.25" x14ac:dyDescent="0.2">
      <c r="F72" s="85"/>
      <c r="G72" s="97"/>
      <c r="N72" s="125"/>
    </row>
    <row r="73" spans="6:14" ht="14.25" x14ac:dyDescent="0.2">
      <c r="F73" s="85"/>
      <c r="G73" s="97"/>
      <c r="N73" s="125"/>
    </row>
    <row r="74" spans="6:14" ht="14.25" x14ac:dyDescent="0.2">
      <c r="F74" s="85"/>
      <c r="G74" s="85"/>
      <c r="N74" s="125"/>
    </row>
    <row r="75" spans="6:14" ht="14.25" x14ac:dyDescent="0.2">
      <c r="F75" s="85"/>
      <c r="G75" s="85"/>
      <c r="N75" s="125"/>
    </row>
    <row r="76" spans="6:14" ht="14.25" x14ac:dyDescent="0.2">
      <c r="F76" s="85"/>
      <c r="G76" s="85"/>
      <c r="N76" s="125"/>
    </row>
    <row r="77" spans="6:14" ht="14.25" x14ac:dyDescent="0.2">
      <c r="F77" s="85"/>
      <c r="G77" s="85"/>
      <c r="N77" s="125"/>
    </row>
    <row r="78" spans="6:14" ht="14.25" x14ac:dyDescent="0.2">
      <c r="F78" s="85"/>
      <c r="G78" s="85"/>
      <c r="N78" s="125"/>
    </row>
    <row r="79" spans="6:14" ht="14.25" x14ac:dyDescent="0.2">
      <c r="F79" s="85"/>
      <c r="G79" s="85"/>
      <c r="N79" s="125"/>
    </row>
    <row r="80" spans="6:14" ht="14.25" x14ac:dyDescent="0.2">
      <c r="F80" s="85"/>
      <c r="G80" s="85"/>
      <c r="N80" s="125"/>
    </row>
    <row r="81" spans="6:14" ht="14.25" x14ac:dyDescent="0.2">
      <c r="F81" s="85"/>
      <c r="G81" s="85"/>
      <c r="N81" s="125"/>
    </row>
    <row r="82" spans="6:14" ht="14.25" x14ac:dyDescent="0.2">
      <c r="F82" s="85"/>
      <c r="G82" s="85"/>
      <c r="N82" s="125"/>
    </row>
    <row r="83" spans="6:14" ht="14.25" x14ac:dyDescent="0.2">
      <c r="F83" s="85"/>
      <c r="G83" s="85"/>
      <c r="N83" s="125"/>
    </row>
    <row r="84" spans="6:14" ht="14.25" x14ac:dyDescent="0.2">
      <c r="F84" s="85"/>
      <c r="G84" s="85"/>
      <c r="N84" s="125"/>
    </row>
    <row r="85" spans="6:14" ht="14.25" x14ac:dyDescent="0.2">
      <c r="F85" s="85"/>
      <c r="G85" s="85"/>
      <c r="N85" s="125"/>
    </row>
    <row r="86" spans="6:14" ht="14.25" x14ac:dyDescent="0.2">
      <c r="F86" s="85"/>
      <c r="G86" s="85"/>
      <c r="N86" s="125"/>
    </row>
    <row r="87" spans="6:14" ht="14.25" x14ac:dyDescent="0.2">
      <c r="F87" s="85"/>
      <c r="G87" s="85"/>
      <c r="N87" s="125"/>
    </row>
    <row r="88" spans="6:14" ht="14.25" x14ac:dyDescent="0.2">
      <c r="F88" s="85"/>
      <c r="G88" s="85"/>
      <c r="N88" s="125"/>
    </row>
    <row r="89" spans="6:14" ht="14.25" x14ac:dyDescent="0.2">
      <c r="F89" s="85"/>
      <c r="G89" s="85"/>
      <c r="N89" s="125"/>
    </row>
    <row r="90" spans="6:14" ht="14.25" x14ac:dyDescent="0.2">
      <c r="F90" s="85"/>
      <c r="G90" s="85"/>
      <c r="N90" s="125"/>
    </row>
    <row r="91" spans="6:14" x14ac:dyDescent="0.2">
      <c r="G91" s="85"/>
    </row>
    <row r="92" spans="6:14" x14ac:dyDescent="0.2">
      <c r="G92" s="85"/>
    </row>
    <row r="93" spans="6:14" x14ac:dyDescent="0.2">
      <c r="G93" s="85"/>
    </row>
    <row r="94" spans="6:14" x14ac:dyDescent="0.2">
      <c r="G94" s="85"/>
    </row>
    <row r="95" spans="6:14" x14ac:dyDescent="0.2">
      <c r="G95" s="85"/>
    </row>
    <row r="96" spans="6:14" x14ac:dyDescent="0.2">
      <c r="G96" s="85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67" right="0.25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21</vt:i4>
      </vt:variant>
      <vt:variant>
        <vt:lpstr>Imenovani rasponi</vt:lpstr>
      </vt:variant>
      <vt:variant>
        <vt:i4>6</vt:i4>
      </vt:variant>
    </vt:vector>
  </HeadingPairs>
  <TitlesOfParts>
    <vt:vector size="27" baseType="lpstr">
      <vt:lpstr>Prihodi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Kap.pror.</vt:lpstr>
      <vt:lpstr>Kraj</vt:lpstr>
      <vt:lpstr>Prihodi!Ispis_naslova</vt:lpstr>
      <vt:lpstr>'15'!Podrucje_ispisa</vt:lpstr>
      <vt:lpstr>'16'!Podrucje_ispisa</vt:lpstr>
      <vt:lpstr>'17'!Podrucje_ispisa</vt:lpstr>
      <vt:lpstr>Kraj!Podrucje_ispisa</vt:lpstr>
      <vt:lpstr>Prihodi!Podrucje_ispisa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2022-06-15T07:01:04Z</cp:lastPrinted>
  <dcterms:created xsi:type="dcterms:W3CDTF">2004-07-23T11:14:23Z</dcterms:created>
  <dcterms:modified xsi:type="dcterms:W3CDTF">2023-10-09T08:05:45Z</dcterms:modified>
</cp:coreProperties>
</file>